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bt4\Ref43\18_Wasserversorgung\07_Grundsatzkonzeptionen\Grundsatzplan_2030\AG 4\08_Not_Krise_Methodik\Leitfaden_IWB\Endstand_04_2024\"/>
    </mc:Choice>
  </mc:AlternateContent>
  <bookViews>
    <workbookView xWindow="0" yWindow="0" windowWidth="25650" windowHeight="11700" activeTab="3"/>
  </bookViews>
  <sheets>
    <sheet name="2.1" sheetId="9" r:id="rId1"/>
    <sheet name="4.2.2 " sheetId="2" r:id="rId2"/>
    <sheet name="4.3.2" sheetId="7" r:id="rId3"/>
    <sheet name="4.4.4" sheetId="10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7" l="1"/>
  <c r="E4" i="7"/>
  <c r="D5" i="7"/>
  <c r="E5" i="7" s="1"/>
  <c r="C38" i="7"/>
  <c r="C37" i="7"/>
  <c r="C32" i="7"/>
  <c r="C24" i="7"/>
  <c r="C23" i="7"/>
  <c r="C20" i="7"/>
  <c r="C19" i="7"/>
  <c r="C18" i="7"/>
  <c r="C10" i="7"/>
  <c r="C9" i="7"/>
  <c r="C7" i="7"/>
  <c r="E18" i="7"/>
  <c r="D18" i="7" l="1"/>
  <c r="D32" i="7"/>
  <c r="C21" i="7"/>
  <c r="C33" i="7"/>
  <c r="D33" i="7" s="1"/>
  <c r="E33" i="7" s="1"/>
  <c r="E19" i="7"/>
  <c r="D19" i="7"/>
  <c r="E32" i="7"/>
  <c r="E20" i="2"/>
  <c r="F23" i="2"/>
  <c r="E25" i="2"/>
  <c r="F25" i="2" s="1"/>
  <c r="G25" i="2" s="1"/>
  <c r="F27" i="2"/>
  <c r="F28" i="2"/>
  <c r="G28" i="2" s="1"/>
  <c r="F13" i="2"/>
  <c r="G13" i="2" s="1"/>
  <c r="F12" i="2"/>
  <c r="G10" i="2"/>
  <c r="F10" i="2"/>
  <c r="E10" i="2"/>
  <c r="E11" i="2" s="1"/>
  <c r="F11" i="2" s="1"/>
  <c r="G11" i="2" s="1"/>
  <c r="F8" i="2"/>
  <c r="G5" i="2"/>
  <c r="F5" i="2"/>
  <c r="E5" i="2"/>
  <c r="G8" i="2" l="1"/>
  <c r="E38" i="7" s="1"/>
  <c r="D38" i="7"/>
  <c r="G23" i="2"/>
  <c r="D24" i="7"/>
  <c r="D10" i="7"/>
  <c r="F20" i="2"/>
  <c r="G12" i="2"/>
  <c r="E37" i="7" s="1"/>
  <c r="D37" i="7"/>
  <c r="I25" i="2"/>
  <c r="D36" i="7"/>
  <c r="D9" i="7"/>
  <c r="D23" i="7"/>
  <c r="C35" i="7"/>
  <c r="G27" i="2"/>
  <c r="E26" i="2"/>
  <c r="G20" i="2"/>
  <c r="I10" i="2"/>
  <c r="E21" i="2"/>
  <c r="E14" i="2"/>
  <c r="E7" i="2" s="1"/>
  <c r="I5" i="2"/>
  <c r="F14" i="2"/>
  <c r="F7" i="2" s="1"/>
  <c r="E6" i="2"/>
  <c r="G6" i="2" s="1"/>
  <c r="E36" i="7" s="1"/>
  <c r="E39" i="7" l="1"/>
  <c r="C8" i="7"/>
  <c r="C11" i="7" s="1"/>
  <c r="C12" i="7" s="1"/>
  <c r="D39" i="7"/>
  <c r="C36" i="7"/>
  <c r="C39" i="7" s="1"/>
  <c r="C22" i="7"/>
  <c r="C25" i="7" s="1"/>
  <c r="C26" i="7" s="1"/>
  <c r="D20" i="7" s="1"/>
  <c r="D21" i="7" s="1"/>
  <c r="E9" i="7"/>
  <c r="E23" i="7"/>
  <c r="C40" i="7"/>
  <c r="D34" i="7" s="1"/>
  <c r="D35" i="7" s="1"/>
  <c r="E24" i="7"/>
  <c r="E10" i="7"/>
  <c r="G14" i="2"/>
  <c r="G7" i="2" s="1"/>
  <c r="G9" i="2" s="1"/>
  <c r="I20" i="2"/>
  <c r="I29" i="2" s="1"/>
  <c r="F26" i="2"/>
  <c r="E29" i="2"/>
  <c r="E22" i="2" s="1"/>
  <c r="F22" i="2" s="1"/>
  <c r="G22" i="2" s="1"/>
  <c r="I14" i="2"/>
  <c r="F21" i="2"/>
  <c r="F9" i="2"/>
  <c r="E9" i="2"/>
  <c r="C13" i="7" l="1"/>
  <c r="D6" i="7"/>
  <c r="D7" i="7" s="1"/>
  <c r="D40" i="7"/>
  <c r="E34" i="7" s="1"/>
  <c r="E35" i="7" s="1"/>
  <c r="E40" i="7" s="1"/>
  <c r="E41" i="7" s="1"/>
  <c r="C41" i="7"/>
  <c r="D22" i="7"/>
  <c r="D25" i="7" s="1"/>
  <c r="D26" i="7" s="1"/>
  <c r="C27" i="7"/>
  <c r="D8" i="7"/>
  <c r="D11" i="7" s="1"/>
  <c r="E24" i="2"/>
  <c r="G26" i="2"/>
  <c r="G29" i="2" s="1"/>
  <c r="F29" i="2"/>
  <c r="G21" i="2"/>
  <c r="F24" i="2"/>
  <c r="D12" i="7" l="1"/>
  <c r="D41" i="7"/>
  <c r="E20" i="7"/>
  <c r="E21" i="7" s="1"/>
  <c r="D27" i="7"/>
  <c r="E8" i="7"/>
  <c r="E11" i="7" s="1"/>
  <c r="E22" i="7"/>
  <c r="E25" i="7" s="1"/>
  <c r="G24" i="2"/>
  <c r="E6" i="7" l="1"/>
  <c r="E7" i="7" s="1"/>
  <c r="E12" i="7" s="1"/>
  <c r="E13" i="7" s="1"/>
  <c r="D13" i="7"/>
  <c r="E26" i="7"/>
  <c r="E27" i="7" s="1"/>
</calcChain>
</file>

<file path=xl/sharedStrings.xml><?xml version="1.0" encoding="utf-8"?>
<sst xmlns="http://schemas.openxmlformats.org/spreadsheetml/2006/main" count="155" uniqueCount="89">
  <si>
    <t>Druckzone A</t>
  </si>
  <si>
    <t>Druckzone B</t>
  </si>
  <si>
    <t>Summe</t>
  </si>
  <si>
    <t>Einwohner</t>
  </si>
  <si>
    <t>Tag 1</t>
  </si>
  <si>
    <t>Tag 2</t>
  </si>
  <si>
    <t>Tag 3</t>
  </si>
  <si>
    <t>Ableitung</t>
  </si>
  <si>
    <t>Verluste</t>
  </si>
  <si>
    <t>Verbrauchsgruppe</t>
  </si>
  <si>
    <t>Haushalt/Kleingewerbe</t>
  </si>
  <si>
    <t>Industrie/Landwirtschaft</t>
  </si>
  <si>
    <r>
      <t>Q</t>
    </r>
    <r>
      <rPr>
        <b/>
        <vertAlign val="subscript"/>
        <sz val="10"/>
        <color theme="1"/>
        <rFont val="Arial"/>
        <family val="2"/>
      </rPr>
      <t xml:space="preserve">d </t>
    </r>
    <r>
      <rPr>
        <b/>
        <sz val="10"/>
        <color theme="1"/>
        <rFont val="Arial"/>
        <family val="2"/>
      </rPr>
      <t>[m³/d]</t>
    </r>
  </si>
  <si>
    <t>Kontrollsumme</t>
  </si>
  <si>
    <t>TWBDB</t>
  </si>
  <si>
    <t>Szenario "Stromausfall"</t>
  </si>
  <si>
    <t>Szenario "Ausfall systemrelevanter Komponenten"</t>
  </si>
  <si>
    <r>
      <t>Q</t>
    </r>
    <r>
      <rPr>
        <vertAlign val="subscript"/>
        <sz val="10"/>
        <color theme="1"/>
        <rFont val="Arial"/>
        <family val="2"/>
      </rPr>
      <t>WW</t>
    </r>
  </si>
  <si>
    <r>
      <t>Q</t>
    </r>
    <r>
      <rPr>
        <vertAlign val="subscript"/>
        <sz val="10"/>
        <color theme="1"/>
        <rFont val="Arial"/>
        <family val="2"/>
      </rPr>
      <t>Zu</t>
    </r>
  </si>
  <si>
    <r>
      <t>V</t>
    </r>
    <r>
      <rPr>
        <vertAlign val="subscript"/>
        <sz val="10"/>
        <color theme="1"/>
        <rFont val="Arial"/>
        <family val="2"/>
      </rPr>
      <t>HB</t>
    </r>
  </si>
  <si>
    <r>
      <t>Q</t>
    </r>
    <r>
      <rPr>
        <vertAlign val="subscript"/>
        <sz val="10"/>
        <color theme="1"/>
        <rFont val="Arial"/>
        <family val="2"/>
      </rPr>
      <t>Bedarf</t>
    </r>
  </si>
  <si>
    <r>
      <t>Q</t>
    </r>
    <r>
      <rPr>
        <vertAlign val="subscript"/>
        <sz val="10"/>
        <color theme="1"/>
        <rFont val="Arial"/>
        <family val="2"/>
      </rPr>
      <t>Ab</t>
    </r>
  </si>
  <si>
    <r>
      <t>Q</t>
    </r>
    <r>
      <rPr>
        <vertAlign val="subscript"/>
        <sz val="10"/>
        <color theme="1"/>
        <rFont val="Arial"/>
        <family val="2"/>
      </rPr>
      <t>Verlust</t>
    </r>
  </si>
  <si>
    <t>Art der Versorgung</t>
  </si>
  <si>
    <t>grau unterlegte Felder … Wertänderung im Vergleich zum Normalbetrieb</t>
  </si>
  <si>
    <t>Parameter (alle Werte in [m³/d])</t>
  </si>
  <si>
    <r>
      <t>Parameter</t>
    </r>
    <r>
      <rPr>
        <sz val="10"/>
        <color theme="1"/>
        <rFont val="Arial"/>
        <family val="2"/>
      </rPr>
      <t xml:space="preserve"> (alle Werte in [m³/d])</t>
    </r>
  </si>
  <si>
    <r>
      <t>Summe Q</t>
    </r>
    <r>
      <rPr>
        <b/>
        <vertAlign val="subscript"/>
        <sz val="10"/>
        <color theme="1"/>
        <rFont val="Arial"/>
        <family val="2"/>
      </rPr>
      <t>Ein</t>
    </r>
  </si>
  <si>
    <r>
      <t>Summe Q</t>
    </r>
    <r>
      <rPr>
        <b/>
        <vertAlign val="subscript"/>
        <sz val="10"/>
        <color theme="1"/>
        <rFont val="Arial"/>
        <family val="2"/>
      </rPr>
      <t>Aus</t>
    </r>
  </si>
  <si>
    <t>Normalbetrieb</t>
  </si>
  <si>
    <r>
      <t>Szenario "Stromausfall" mit Q</t>
    </r>
    <r>
      <rPr>
        <b/>
        <vertAlign val="subscript"/>
        <sz val="10"/>
        <color theme="1"/>
        <rFont val="Arial"/>
        <family val="2"/>
      </rPr>
      <t>dm</t>
    </r>
    <r>
      <rPr>
        <b/>
        <sz val="10"/>
        <color theme="1"/>
        <rFont val="Arial"/>
        <family val="2"/>
      </rPr>
      <t xml:space="preserve"> Tag 1 bis 3</t>
    </r>
  </si>
  <si>
    <r>
      <t>Szenario "Stromausfall" mit Q</t>
    </r>
    <r>
      <rPr>
        <b/>
        <vertAlign val="subscript"/>
        <sz val="10"/>
        <color theme="1"/>
        <rFont val="Arial"/>
        <family val="2"/>
      </rPr>
      <t>dm</t>
    </r>
    <r>
      <rPr>
        <b/>
        <sz val="10"/>
        <color theme="1"/>
        <rFont val="Arial"/>
        <family val="2"/>
      </rPr>
      <t xml:space="preserve"> Tag 1 und Q</t>
    </r>
    <r>
      <rPr>
        <b/>
        <vertAlign val="subscript"/>
        <sz val="10"/>
        <color theme="1"/>
        <rFont val="Arial"/>
        <family val="2"/>
      </rPr>
      <t>dred</t>
    </r>
    <r>
      <rPr>
        <b/>
        <sz val="10"/>
        <color theme="1"/>
        <rFont val="Arial"/>
        <family val="2"/>
      </rPr>
      <t xml:space="preserve"> ab Tag 2</t>
    </r>
  </si>
  <si>
    <t>Art</t>
  </si>
  <si>
    <t>Beschreibung</t>
  </si>
  <si>
    <t>Zuständigkeit</t>
  </si>
  <si>
    <t>Qualität/Menge</t>
  </si>
  <si>
    <t>Regulärer Anlagenbetrieb</t>
  </si>
  <si>
    <t>Notfall</t>
  </si>
  <si>
    <t>Krisenfall</t>
  </si>
  <si>
    <t>Andere Organisations-Strukturen und ggf. zusätzliche Betriebsmittel erforderlich</t>
  </si>
  <si>
    <t>Katastrophen-fall</t>
  </si>
  <si>
    <t>Bewältigung mit eigenen Ressourcen nicht möglich</t>
  </si>
  <si>
    <t>Verteidungs-fall</t>
  </si>
  <si>
    <t>Krieg</t>
  </si>
  <si>
    <t>Zivilschutz- und Verteidigungsorgane des Bundes</t>
  </si>
  <si>
    <t>Aufgabenträger der öffentlichen Wasserversorgung</t>
  </si>
  <si>
    <t>Normal-betrieb</t>
  </si>
  <si>
    <t>AT mit Hilfe Katastrophenschutz-stab Landkreis</t>
  </si>
  <si>
    <t>Trink- o. Ersatzwasser
mind. Grundsicherung
≥ 50 l/E/d</t>
  </si>
  <si>
    <t>Notwasser
15 l/E/d</t>
  </si>
  <si>
    <t>Trinkwasser
≈ 100 lE/d</t>
  </si>
  <si>
    <t>Ersatz- oder Notwasser
mind. lebensnot-
wendiger Bedarf
≥ 15 l/E/d</t>
  </si>
  <si>
    <t>Schwere Schäden oder erhebliche Beeinträchtigung
der TWV</t>
  </si>
  <si>
    <t>* … Bitte immer nur eine Gemeinde je Datenblatt (außer bei gemeindeüberschreitenden Bilanzzonen)</t>
  </si>
  <si>
    <t>keine</t>
  </si>
  <si>
    <t>Textfeld</t>
  </si>
  <si>
    <t>Bemerkungen</t>
  </si>
  <si>
    <t>≤ 24 h</t>
  </si>
  <si>
    <t>Numerisches Feld</t>
  </si>
  <si>
    <r>
      <t xml:space="preserve">Wasserbedarf Not und Krise [m³/d]
</t>
    </r>
    <r>
      <rPr>
        <sz val="8"/>
        <rFont val="Arial"/>
        <family val="2"/>
      </rPr>
      <t>(Einwohner, KRITIS, ggf. sensible Einrichtungen, Wasserverluste)</t>
    </r>
  </si>
  <si>
    <t>Bitte auswählen</t>
  </si>
  <si>
    <r>
      <t>TW-Bedarf bei Q</t>
    </r>
    <r>
      <rPr>
        <vertAlign val="subscript"/>
        <sz val="10"/>
        <rFont val="Arial"/>
        <family val="2"/>
      </rPr>
      <t>dm</t>
    </r>
    <r>
      <rPr>
        <sz val="10"/>
        <rFont val="Arial"/>
        <family val="2"/>
      </rPr>
      <t xml:space="preserve"> [m³/d]</t>
    </r>
  </si>
  <si>
    <t>"Dauer bis zum Ausfall der TW-Versorgung"</t>
  </si>
  <si>
    <t>Dauer bis zum Ausfall der TW-Versorgung</t>
  </si>
  <si>
    <t>Wasserwerk</t>
  </si>
  <si>
    <t>Ausfallende Anlage</t>
  </si>
  <si>
    <t>A-Stadt, B-Dorf</t>
  </si>
  <si>
    <t>Ortsteil(e)</t>
  </si>
  <si>
    <t>Beispielzone</t>
  </si>
  <si>
    <t>Name der Bilanzzone</t>
  </si>
  <si>
    <t>Ausfall systemrelevanter Komponenten</t>
  </si>
  <si>
    <t>Stromausfall</t>
  </si>
  <si>
    <t>1/1</t>
  </si>
  <si>
    <t>Blatt-Nr./Blatt-Anzahl der Gemeinde</t>
  </si>
  <si>
    <t>A-Stadt</t>
  </si>
  <si>
    <t>Gemeinde(n)*</t>
  </si>
  <si>
    <t>"Art des Szenarios"</t>
  </si>
  <si>
    <t>Auswahlfeld: Stromausfall, Ausfall systemrelevante Komponenten</t>
  </si>
  <si>
    <t>Art des Szenarios</t>
  </si>
  <si>
    <t>ZV ABC-Stadt</t>
  </si>
  <si>
    <t>Bezeichnung des Aufgabenträgers</t>
  </si>
  <si>
    <t>Beispiel</t>
  </si>
  <si>
    <t>Feldart</t>
  </si>
  <si>
    <t>Position</t>
  </si>
  <si>
    <t>Dropdownlisten</t>
  </si>
  <si>
    <t>Vorlage Abbildung im Bericht</t>
  </si>
  <si>
    <t>&gt; 24 h, ≤ 48 h</t>
  </si>
  <si>
    <t>&gt; 48 h, &lt; 72 h</t>
  </si>
  <si>
    <t>Auswahlfeld:
≤ 24 / &gt; 24, ≤ 48 / &gt; 48, &lt; 72 Stunden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</si>
</sst>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vertAlign val="subscript"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 val="singleAccounting"/>
      <sz val="10"/>
      <name val="Arial"/>
      <family val="2"/>
    </font>
    <font>
      <b/>
      <u val="singleAccounting"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vertAlign val="subscript"/>
      <sz val="10"/>
      <name val="Arial"/>
      <family val="2"/>
    </font>
    <font>
      <u/>
      <sz val="10"/>
      <color theme="1"/>
      <name val="Arial"/>
      <family val="2"/>
    </font>
    <font>
      <sz val="11"/>
      <color theme="1"/>
      <name val="Arial"/>
      <family val="2"/>
    </font>
    <font>
      <b/>
      <u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3399FF"/>
        <bgColor indexed="64"/>
      </patternFill>
    </fill>
    <fill>
      <patternFill patternType="solid">
        <fgColor rgb="FFC3E9FF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3" fontId="0" fillId="0" borderId="2" xfId="0" applyNumberFormat="1" applyBorder="1" applyAlignment="1">
      <alignment vertical="center"/>
    </xf>
    <xf numFmtId="3" fontId="0" fillId="0" borderId="2" xfId="0" applyNumberForma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right" vertical="center"/>
    </xf>
    <xf numFmtId="0" fontId="1" fillId="0" borderId="3" xfId="0" applyFont="1" applyBorder="1" applyAlignment="1">
      <alignment horizontal="centerContinuous" vertical="center"/>
    </xf>
    <xf numFmtId="0" fontId="1" fillId="0" borderId="4" xfId="0" applyFont="1" applyBorder="1" applyAlignment="1">
      <alignment horizontal="centerContinuous" vertical="center"/>
    </xf>
    <xf numFmtId="0" fontId="1" fillId="0" borderId="5" xfId="0" applyFont="1" applyBorder="1" applyAlignment="1">
      <alignment horizontal="centerContinuous"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3" xfId="0" applyBorder="1" applyAlignment="1">
      <alignment vertical="center"/>
    </xf>
    <xf numFmtId="3" fontId="0" fillId="0" borderId="9" xfId="0" applyNumberFormat="1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0" fillId="0" borderId="7" xfId="0" applyNumberFormat="1" applyBorder="1" applyAlignment="1">
      <alignment vertical="center"/>
    </xf>
    <xf numFmtId="3" fontId="0" fillId="0" borderId="9" xfId="0" applyNumberFormat="1" applyBorder="1" applyAlignment="1">
      <alignment horizontal="right" vertical="center"/>
    </xf>
    <xf numFmtId="3" fontId="0" fillId="0" borderId="7" xfId="0" applyNumberFormat="1" applyBorder="1" applyAlignment="1">
      <alignment horizontal="right" vertical="center"/>
    </xf>
    <xf numFmtId="3" fontId="0" fillId="2" borderId="2" xfId="0" applyNumberFormat="1" applyFill="1" applyBorder="1" applyAlignment="1">
      <alignment vertical="center"/>
    </xf>
    <xf numFmtId="3" fontId="0" fillId="2" borderId="9" xfId="0" applyNumberForma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3" fontId="0" fillId="0" borderId="4" xfId="0" applyNumberFormat="1" applyBorder="1" applyAlignment="1">
      <alignment vertical="center"/>
    </xf>
    <xf numFmtId="3" fontId="0" fillId="0" borderId="5" xfId="0" applyNumberForma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6" fillId="2" borderId="0" xfId="0" applyFont="1" applyFill="1" applyAlignment="1">
      <alignment horizontal="centerContinuous" vertical="center"/>
    </xf>
    <xf numFmtId="0" fontId="1" fillId="0" borderId="10" xfId="0" applyFont="1" applyBorder="1" applyAlignment="1">
      <alignment vertical="center"/>
    </xf>
    <xf numFmtId="3" fontId="1" fillId="0" borderId="11" xfId="0" applyNumberFormat="1" applyFont="1" applyBorder="1" applyAlignment="1">
      <alignment horizontal="right" vertical="center"/>
    </xf>
    <xf numFmtId="3" fontId="1" fillId="0" borderId="12" xfId="0" applyNumberFormat="1" applyFont="1" applyBorder="1" applyAlignment="1">
      <alignment horizontal="right" vertical="center"/>
    </xf>
    <xf numFmtId="3" fontId="1" fillId="0" borderId="0" xfId="0" applyNumberFormat="1" applyFont="1" applyAlignment="1">
      <alignment vertical="center"/>
    </xf>
    <xf numFmtId="3" fontId="4" fillId="0" borderId="0" xfId="0" applyNumberFormat="1" applyFont="1" applyAlignment="1">
      <alignment horizontal="center" vertical="center"/>
    </xf>
    <xf numFmtId="0" fontId="1" fillId="0" borderId="3" xfId="0" applyFont="1" applyBorder="1" applyAlignment="1">
      <alignment vertical="center"/>
    </xf>
    <xf numFmtId="3" fontId="10" fillId="0" borderId="0" xfId="0" applyNumberFormat="1" applyFont="1" applyAlignment="1">
      <alignment horizontal="center" vertical="center"/>
    </xf>
    <xf numFmtId="3" fontId="1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1" fillId="0" borderId="13" xfId="0" applyFont="1" applyBorder="1" applyAlignment="1">
      <alignment vertical="center"/>
    </xf>
    <xf numFmtId="3" fontId="0" fillId="3" borderId="4" xfId="0" applyNumberFormat="1" applyFill="1" applyBorder="1" applyAlignment="1">
      <alignment horizontal="right" vertical="center"/>
    </xf>
    <xf numFmtId="3" fontId="0" fillId="3" borderId="5" xfId="0" applyNumberFormat="1" applyFill="1" applyBorder="1" applyAlignment="1">
      <alignment horizontal="right" vertical="center"/>
    </xf>
    <xf numFmtId="3" fontId="0" fillId="3" borderId="14" xfId="0" applyNumberFormat="1" applyFill="1" applyBorder="1" applyAlignment="1">
      <alignment horizontal="center" vertical="center"/>
    </xf>
    <xf numFmtId="3" fontId="0" fillId="3" borderId="15" xfId="0" applyNumberFormat="1" applyFill="1" applyBorder="1" applyAlignment="1">
      <alignment horizontal="center" vertical="center"/>
    </xf>
    <xf numFmtId="3" fontId="0" fillId="4" borderId="5" xfId="0" applyNumberFormat="1" applyFill="1" applyBorder="1" applyAlignment="1">
      <alignment horizontal="right" vertical="center"/>
    </xf>
    <xf numFmtId="3" fontId="0" fillId="4" borderId="15" xfId="0" applyNumberFormat="1" applyFill="1" applyBorder="1" applyAlignment="1">
      <alignment horizontal="center" vertical="center"/>
    </xf>
    <xf numFmtId="0" fontId="13" fillId="6" borderId="21" xfId="0" applyFont="1" applyFill="1" applyBorder="1" applyAlignment="1">
      <alignment horizontal="center" vertical="center" wrapText="1"/>
    </xf>
    <xf numFmtId="0" fontId="12" fillId="5" borderId="21" xfId="0" applyFont="1" applyFill="1" applyBorder="1" applyAlignment="1">
      <alignment horizontal="left" vertical="center" wrapText="1"/>
    </xf>
    <xf numFmtId="0" fontId="12" fillId="5" borderId="21" xfId="0" applyFont="1" applyFill="1" applyBorder="1" applyAlignment="1">
      <alignment horizontal="center" vertical="center" wrapText="1"/>
    </xf>
    <xf numFmtId="0" fontId="14" fillId="0" borderId="0" xfId="1" applyFont="1" applyAlignment="1">
      <alignment vertical="center"/>
    </xf>
    <xf numFmtId="3" fontId="14" fillId="0" borderId="0" xfId="1" applyNumberFormat="1" applyFont="1" applyAlignment="1">
      <alignment horizontal="center" vertical="center"/>
    </xf>
    <xf numFmtId="3" fontId="8" fillId="2" borderId="1" xfId="1" applyNumberFormat="1" applyFont="1" applyFill="1" applyBorder="1" applyAlignment="1">
      <alignment horizontal="center" vertical="center"/>
    </xf>
    <xf numFmtId="0" fontId="8" fillId="7" borderId="1" xfId="1" applyFont="1" applyFill="1" applyBorder="1" applyAlignment="1">
      <alignment horizontal="left" vertical="center" wrapText="1"/>
    </xf>
    <xf numFmtId="3" fontId="8" fillId="2" borderId="2" xfId="1" applyNumberFormat="1" applyFont="1" applyFill="1" applyBorder="1" applyAlignment="1">
      <alignment horizontal="center" vertical="center"/>
    </xf>
    <xf numFmtId="0" fontId="8" fillId="7" borderId="2" xfId="1" applyFont="1" applyFill="1" applyBorder="1" applyAlignment="1">
      <alignment horizontal="left" vertical="center"/>
    </xf>
    <xf numFmtId="0" fontId="18" fillId="0" borderId="0" xfId="1" applyFont="1" applyAlignment="1">
      <alignment vertical="center"/>
    </xf>
    <xf numFmtId="3" fontId="8" fillId="2" borderId="2" xfId="1" applyNumberFormat="1" applyFont="1" applyFill="1" applyBorder="1" applyAlignment="1">
      <alignment horizontal="center" vertical="center" wrapText="1"/>
    </xf>
    <xf numFmtId="3" fontId="8" fillId="2" borderId="22" xfId="1" applyNumberFormat="1" applyFont="1" applyFill="1" applyBorder="1" applyAlignment="1">
      <alignment horizontal="center" vertical="center"/>
    </xf>
    <xf numFmtId="0" fontId="8" fillId="7" borderId="22" xfId="1" applyFont="1" applyFill="1" applyBorder="1" applyAlignment="1">
      <alignment horizontal="left" vertical="center"/>
    </xf>
    <xf numFmtId="0" fontId="8" fillId="7" borderId="1" xfId="1" applyFont="1" applyFill="1" applyBorder="1" applyAlignment="1">
      <alignment horizontal="left" vertical="center"/>
    </xf>
    <xf numFmtId="0" fontId="19" fillId="0" borderId="0" xfId="1" applyFont="1" applyAlignment="1">
      <alignment vertical="center"/>
    </xf>
    <xf numFmtId="49" fontId="8" fillId="2" borderId="1" xfId="1" applyNumberFormat="1" applyFont="1" applyFill="1" applyBorder="1" applyAlignment="1">
      <alignment horizontal="center" vertical="center"/>
    </xf>
    <xf numFmtId="3" fontId="8" fillId="2" borderId="23" xfId="1" applyNumberFormat="1" applyFont="1" applyFill="1" applyBorder="1" applyAlignment="1">
      <alignment horizontal="center" vertical="center"/>
    </xf>
    <xf numFmtId="3" fontId="14" fillId="2" borderId="2" xfId="1" applyNumberFormat="1" applyFont="1" applyFill="1" applyBorder="1" applyAlignment="1">
      <alignment horizontal="center" vertical="center"/>
    </xf>
    <xf numFmtId="3" fontId="14" fillId="2" borderId="0" xfId="1" applyNumberFormat="1" applyFont="1" applyFill="1" applyAlignment="1">
      <alignment horizontal="center" vertical="center"/>
    </xf>
    <xf numFmtId="3" fontId="14" fillId="2" borderId="0" xfId="1" applyNumberFormat="1" applyFont="1" applyFill="1" applyAlignment="1">
      <alignment horizontal="center" vertical="center" wrapText="1"/>
    </xf>
    <xf numFmtId="3" fontId="14" fillId="2" borderId="22" xfId="1" applyNumberFormat="1" applyFont="1" applyFill="1" applyBorder="1" applyAlignment="1">
      <alignment horizontal="center" vertical="center"/>
    </xf>
    <xf numFmtId="3" fontId="14" fillId="2" borderId="24" xfId="1" applyNumberFormat="1" applyFont="1" applyFill="1" applyBorder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0" fontId="1" fillId="0" borderId="0" xfId="1" applyFont="1" applyAlignment="1">
      <alignment vertical="center"/>
    </xf>
    <xf numFmtId="0" fontId="20" fillId="0" borderId="0" xfId="1" applyFont="1" applyAlignment="1">
      <alignment vertical="center"/>
    </xf>
    <xf numFmtId="0" fontId="13" fillId="6" borderId="21" xfId="0" applyFont="1" applyFill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textRotation="90"/>
    </xf>
    <xf numFmtId="0" fontId="8" fillId="7" borderId="22" xfId="1" applyFont="1" applyFill="1" applyBorder="1" applyAlignment="1">
      <alignment horizontal="left" vertical="center"/>
    </xf>
    <xf numFmtId="0" fontId="8" fillId="7" borderId="2" xfId="1" applyFont="1" applyFill="1" applyBorder="1" applyAlignment="1">
      <alignment horizontal="left" vertical="center"/>
    </xf>
    <xf numFmtId="0" fontId="8" fillId="7" borderId="1" xfId="1" applyFont="1" applyFill="1" applyBorder="1" applyAlignment="1">
      <alignment horizontal="left" vertical="center"/>
    </xf>
    <xf numFmtId="3" fontId="16" fillId="2" borderId="22" xfId="1" quotePrefix="1" applyNumberFormat="1" applyFont="1" applyFill="1" applyBorder="1" applyAlignment="1">
      <alignment horizontal="center" vertical="center" wrapText="1"/>
    </xf>
    <xf numFmtId="3" fontId="16" fillId="2" borderId="2" xfId="1" quotePrefix="1" applyNumberFormat="1" applyFont="1" applyFill="1" applyBorder="1" applyAlignment="1">
      <alignment horizontal="center" vertical="center" wrapText="1"/>
    </xf>
    <xf numFmtId="3" fontId="16" fillId="2" borderId="1" xfId="1" quotePrefix="1" applyNumberFormat="1" applyFont="1" applyFill="1" applyBorder="1" applyAlignment="1">
      <alignment horizontal="center" vertical="center" wrapText="1"/>
    </xf>
    <xf numFmtId="3" fontId="8" fillId="2" borderId="22" xfId="1" quotePrefix="1" applyNumberFormat="1" applyFont="1" applyFill="1" applyBorder="1" applyAlignment="1">
      <alignment horizontal="center" vertical="center" wrapText="1"/>
    </xf>
    <xf numFmtId="3" fontId="8" fillId="2" borderId="2" xfId="1" quotePrefix="1" applyNumberFormat="1" applyFont="1" applyFill="1" applyBorder="1" applyAlignment="1">
      <alignment horizontal="center" vertical="center" wrapText="1"/>
    </xf>
    <xf numFmtId="3" fontId="8" fillId="2" borderId="1" xfId="1" quotePrefix="1" applyNumberFormat="1" applyFont="1" applyFill="1" applyBorder="1" applyAlignment="1">
      <alignment horizontal="center" vertical="center" wrapText="1"/>
    </xf>
    <xf numFmtId="0" fontId="0" fillId="0" borderId="0" xfId="1" applyFont="1" applyAlignment="1">
      <alignment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FFC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2</xdr:row>
      <xdr:rowOff>19050</xdr:rowOff>
    </xdr:from>
    <xdr:to>
      <xdr:col>16</xdr:col>
      <xdr:colOff>460375</xdr:colOff>
      <xdr:row>17</xdr:row>
      <xdr:rowOff>39370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E2555EF-9905-414D-84C9-1001E715CC2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5" r="7185"/>
        <a:stretch/>
      </xdr:blipFill>
      <xdr:spPr bwMode="auto">
        <a:xfrm>
          <a:off x="6086475" y="457200"/>
          <a:ext cx="5003800" cy="2982595"/>
        </a:xfrm>
        <a:prstGeom prst="rect">
          <a:avLst/>
        </a:prstGeom>
        <a:noFill/>
        <a:ln w="9525" cap="flat" cmpd="sng" algn="ctr">
          <a:solidFill>
            <a:srgbClr val="000000"/>
          </a:solidFill>
          <a:prstDash val="solid"/>
          <a:miter lim="800000"/>
          <a:headEnd type="none" w="med" len="med"/>
          <a:tailEnd type="none" w="med" len="med"/>
          <a:extLst>
            <a:ext uri="{C807C97D-BFC1-408E-A445-0C87EB9F89A2}">
              <ask:lineSketchStyleProps xmlns:ask="http://schemas.microsoft.com/office/drawing/2018/sketchyshapes" xmlns="" sd="0">
                <a:custGeom>
                  <a:avLst/>
                  <a:gdLst/>
                  <a:ahLst/>
                  <a:cxnLst/>
                  <a:rect l="0" t="0" r="0" b="0"/>
                  <a:pathLst/>
                </a:custGeom>
                <ask:type/>
              </ask:lineSketchStyleProps>
            </a:ext>
          </a:extLst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19050</xdr:colOff>
      <xdr:row>1</xdr:row>
      <xdr:rowOff>0</xdr:rowOff>
    </xdr:from>
    <xdr:to>
      <xdr:col>14</xdr:col>
      <xdr:colOff>450850</xdr:colOff>
      <xdr:row>13</xdr:row>
      <xdr:rowOff>10795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DDED488-0B42-4CDB-9F89-2126F0FDFD5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5" r="7185"/>
        <a:stretch/>
      </xdr:blipFill>
      <xdr:spPr bwMode="auto">
        <a:xfrm>
          <a:off x="8610600" y="0"/>
          <a:ext cx="5003800" cy="2982595"/>
        </a:xfrm>
        <a:prstGeom prst="rect">
          <a:avLst/>
        </a:prstGeom>
        <a:noFill/>
        <a:ln w="9525" cap="flat" cmpd="sng" algn="ctr">
          <a:solidFill>
            <a:srgbClr val="000000"/>
          </a:solidFill>
          <a:prstDash val="solid"/>
          <a:miter lim="800000"/>
          <a:headEnd type="none" w="med" len="med"/>
          <a:tailEnd type="none" w="med" len="med"/>
          <a:extLst>
            <a:ext uri="{C807C97D-BFC1-408E-A445-0C87EB9F89A2}">
              <ask:lineSketchStyleProps xmlns:ask="http://schemas.microsoft.com/office/drawing/2018/sketchyshapes" xmlns="" sd="0">
                <a:custGeom>
                  <a:avLst/>
                  <a:gdLst/>
                  <a:ahLst/>
                  <a:cxnLst/>
                  <a:rect l="0" t="0" r="0" b="0"/>
                  <a:pathLst/>
                </a:custGeom>
                <ask:type/>
              </ask:lineSketchStyleProps>
            </a:ext>
          </a:extLst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8"/>
  <sheetViews>
    <sheetView showGridLines="0" workbookViewId="0">
      <selection activeCell="E15" sqref="E15"/>
    </sheetView>
  </sheetViews>
  <sheetFormatPr baseColWidth="10" defaultRowHeight="12.75" x14ac:dyDescent="0.2"/>
  <cols>
    <col min="1" max="1" width="1.7109375" customWidth="1"/>
    <col min="2" max="2" width="14" customWidth="1"/>
    <col min="3" max="3" width="27.140625" bestFit="1" customWidth="1"/>
    <col min="4" max="4" width="18" customWidth="1"/>
    <col min="5" max="5" width="20.5703125" bestFit="1" customWidth="1"/>
    <col min="6" max="6" width="1.7109375" customWidth="1"/>
  </cols>
  <sheetData>
    <row r="1" spans="2:5" ht="5.0999999999999996" customHeight="1" x14ac:dyDescent="0.2"/>
    <row r="2" spans="2:5" ht="50.1" customHeight="1" x14ac:dyDescent="0.2">
      <c r="B2" s="66" t="s">
        <v>32</v>
      </c>
      <c r="C2" s="67" t="s">
        <v>33</v>
      </c>
      <c r="D2" s="67" t="s">
        <v>34</v>
      </c>
      <c r="E2" s="67" t="s">
        <v>35</v>
      </c>
    </row>
    <row r="3" spans="2:5" ht="50.1" customHeight="1" x14ac:dyDescent="0.2">
      <c r="B3" s="66" t="s">
        <v>46</v>
      </c>
      <c r="C3" s="65" t="s">
        <v>36</v>
      </c>
      <c r="D3" s="90" t="s">
        <v>45</v>
      </c>
      <c r="E3" s="65" t="s">
        <v>50</v>
      </c>
    </row>
    <row r="4" spans="2:5" ht="50.1" customHeight="1" x14ac:dyDescent="0.2">
      <c r="B4" s="66" t="s">
        <v>37</v>
      </c>
      <c r="C4" s="65" t="s">
        <v>52</v>
      </c>
      <c r="D4" s="90"/>
      <c r="E4" s="65" t="s">
        <v>48</v>
      </c>
    </row>
    <row r="5" spans="2:5" ht="50.1" customHeight="1" x14ac:dyDescent="0.2">
      <c r="B5" s="66" t="s">
        <v>38</v>
      </c>
      <c r="C5" s="65" t="s">
        <v>39</v>
      </c>
      <c r="D5" s="90"/>
      <c r="E5" s="90" t="s">
        <v>51</v>
      </c>
    </row>
    <row r="6" spans="2:5" ht="50.1" customHeight="1" x14ac:dyDescent="0.2">
      <c r="B6" s="66" t="s">
        <v>40</v>
      </c>
      <c r="C6" s="65" t="s">
        <v>41</v>
      </c>
      <c r="D6" s="65" t="s">
        <v>47</v>
      </c>
      <c r="E6" s="90"/>
    </row>
    <row r="7" spans="2:5" ht="50.1" customHeight="1" x14ac:dyDescent="0.2">
      <c r="B7" s="66" t="s">
        <v>42</v>
      </c>
      <c r="C7" s="65" t="s">
        <v>43</v>
      </c>
      <c r="D7" s="65" t="s">
        <v>44</v>
      </c>
      <c r="E7" s="65" t="s">
        <v>49</v>
      </c>
    </row>
    <row r="8" spans="2:5" ht="5.0999999999999996" customHeight="1" x14ac:dyDescent="0.2"/>
  </sheetData>
  <mergeCells count="2">
    <mergeCell ref="D3:D5"/>
    <mergeCell ref="E5:E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showGridLines="0" workbookViewId="0">
      <selection activeCell="B16" sqref="B16"/>
    </sheetView>
  </sheetViews>
  <sheetFormatPr baseColWidth="10" defaultRowHeight="17.45" customHeight="1" x14ac:dyDescent="0.2"/>
  <cols>
    <col min="1" max="1" width="1.7109375" style="1" customWidth="1"/>
    <col min="2" max="2" width="3.28515625" style="1" bestFit="1" customWidth="1"/>
    <col min="3" max="3" width="22.28515625" style="1" bestFit="1" customWidth="1"/>
    <col min="4" max="7" width="11.42578125" style="1"/>
    <col min="8" max="8" width="1.7109375" style="1" customWidth="1"/>
    <col min="9" max="9" width="11.42578125" style="11"/>
    <col min="10" max="16384" width="11.42578125" style="1"/>
  </cols>
  <sheetData>
    <row r="1" spans="1:9" ht="17.45" customHeight="1" x14ac:dyDescent="0.2">
      <c r="C1" s="2" t="s">
        <v>15</v>
      </c>
      <c r="D1" s="2"/>
      <c r="E1" s="2"/>
      <c r="F1" s="2"/>
      <c r="G1" s="2"/>
    </row>
    <row r="2" spans="1:9" ht="5.0999999999999996" customHeight="1" thickBot="1" x14ac:dyDescent="0.25">
      <c r="H2" s="11"/>
    </row>
    <row r="3" spans="1:9" ht="17.45" customHeight="1" x14ac:dyDescent="0.2">
      <c r="B3" s="44"/>
      <c r="C3" s="45" t="s">
        <v>9</v>
      </c>
      <c r="D3" s="37" t="s">
        <v>3</v>
      </c>
      <c r="E3" s="18" t="s">
        <v>12</v>
      </c>
      <c r="F3" s="18"/>
      <c r="G3" s="19"/>
      <c r="I3" s="10" t="s">
        <v>13</v>
      </c>
    </row>
    <row r="4" spans="1:9" ht="17.45" customHeight="1" thickBot="1" x14ac:dyDescent="0.25">
      <c r="B4" s="46"/>
      <c r="C4" s="47"/>
      <c r="D4" s="41"/>
      <c r="E4" s="42" t="s">
        <v>4</v>
      </c>
      <c r="F4" s="42" t="s">
        <v>5</v>
      </c>
      <c r="G4" s="43" t="s">
        <v>6</v>
      </c>
    </row>
    <row r="5" spans="1:9" ht="17.45" customHeight="1" thickBot="1" x14ac:dyDescent="0.25">
      <c r="B5" s="94" t="s">
        <v>0</v>
      </c>
      <c r="C5" s="32" t="s">
        <v>10</v>
      </c>
      <c r="D5" s="91">
        <v>5000</v>
      </c>
      <c r="E5" s="39">
        <f>D5*80/1000</f>
        <v>400</v>
      </c>
      <c r="F5" s="39">
        <f>$D5*50/1000</f>
        <v>250</v>
      </c>
      <c r="G5" s="40">
        <f>$D5*50/1000</f>
        <v>250</v>
      </c>
      <c r="I5" s="12">
        <f>E5-F5</f>
        <v>150</v>
      </c>
    </row>
    <row r="6" spans="1:9" ht="17.45" customHeight="1" thickBot="1" x14ac:dyDescent="0.25">
      <c r="B6" s="94"/>
      <c r="C6" s="20" t="s">
        <v>11</v>
      </c>
      <c r="D6" s="92"/>
      <c r="E6" s="5">
        <f>450-E5-E8</f>
        <v>20</v>
      </c>
      <c r="F6" s="6">
        <v>10</v>
      </c>
      <c r="G6" s="26">
        <f>F6</f>
        <v>10</v>
      </c>
      <c r="I6" s="10"/>
    </row>
    <row r="7" spans="1:9" ht="17.45" customHeight="1" thickBot="1" x14ac:dyDescent="0.25">
      <c r="B7" s="94"/>
      <c r="C7" s="20" t="s">
        <v>7</v>
      </c>
      <c r="D7" s="92"/>
      <c r="E7" s="6">
        <f>E14</f>
        <v>750</v>
      </c>
      <c r="F7" s="6">
        <f>F14</f>
        <v>540</v>
      </c>
      <c r="G7" s="26">
        <f t="shared" ref="G7" si="0">G14</f>
        <v>540</v>
      </c>
      <c r="I7" s="10"/>
    </row>
    <row r="8" spans="1:9" ht="17.45" customHeight="1" thickBot="1" x14ac:dyDescent="0.25">
      <c r="B8" s="94"/>
      <c r="C8" s="21" t="s">
        <v>8</v>
      </c>
      <c r="D8" s="93"/>
      <c r="E8" s="8">
        <v>30</v>
      </c>
      <c r="F8" s="9">
        <f>E8</f>
        <v>30</v>
      </c>
      <c r="G8" s="27">
        <f>F8</f>
        <v>30</v>
      </c>
      <c r="I8" s="10"/>
    </row>
    <row r="9" spans="1:9" ht="17.45" customHeight="1" thickBot="1" x14ac:dyDescent="0.25">
      <c r="B9" s="94"/>
      <c r="C9" s="49" t="s">
        <v>2</v>
      </c>
      <c r="D9" s="38"/>
      <c r="E9" s="50">
        <f>SUM(E5:E8)</f>
        <v>1200</v>
      </c>
      <c r="F9" s="50">
        <f>SUM(F5:F8)</f>
        <v>830</v>
      </c>
      <c r="G9" s="51">
        <f>SUM(G5:G8)</f>
        <v>830</v>
      </c>
      <c r="I9" s="12"/>
    </row>
    <row r="10" spans="1:9" ht="17.45" customHeight="1" thickBot="1" x14ac:dyDescent="0.25">
      <c r="B10" s="94" t="s">
        <v>1</v>
      </c>
      <c r="C10" s="32" t="s">
        <v>10</v>
      </c>
      <c r="D10" s="91">
        <v>7000</v>
      </c>
      <c r="E10" s="39">
        <f>D10*80/1000</f>
        <v>560</v>
      </c>
      <c r="F10" s="39">
        <f>$D10*50/1000</f>
        <v>350</v>
      </c>
      <c r="G10" s="40">
        <f>$D10*50/1000</f>
        <v>350</v>
      </c>
      <c r="I10" s="12">
        <f>E10-F10</f>
        <v>210</v>
      </c>
    </row>
    <row r="11" spans="1:9" ht="17.45" customHeight="1" thickBot="1" x14ac:dyDescent="0.25">
      <c r="A11" s="4"/>
      <c r="B11" s="94"/>
      <c r="C11" s="20" t="s">
        <v>11</v>
      </c>
      <c r="D11" s="92"/>
      <c r="E11" s="5">
        <f>600-E10-E13</f>
        <v>5</v>
      </c>
      <c r="F11" s="6">
        <f t="shared" ref="F11:G13" si="1">E11</f>
        <v>5</v>
      </c>
      <c r="G11" s="26">
        <f t="shared" si="1"/>
        <v>5</v>
      </c>
      <c r="H11" s="4"/>
      <c r="I11" s="10"/>
    </row>
    <row r="12" spans="1:9" ht="17.45" customHeight="1" thickBot="1" x14ac:dyDescent="0.25">
      <c r="B12" s="94"/>
      <c r="C12" s="20" t="s">
        <v>7</v>
      </c>
      <c r="D12" s="92"/>
      <c r="E12" s="7">
        <v>150</v>
      </c>
      <c r="F12" s="6">
        <f t="shared" si="1"/>
        <v>150</v>
      </c>
      <c r="G12" s="26">
        <f t="shared" si="1"/>
        <v>150</v>
      </c>
      <c r="I12" s="10"/>
    </row>
    <row r="13" spans="1:9" ht="17.45" customHeight="1" thickBot="1" x14ac:dyDescent="0.25">
      <c r="B13" s="94"/>
      <c r="C13" s="21" t="s">
        <v>8</v>
      </c>
      <c r="D13" s="93"/>
      <c r="E13" s="8">
        <v>35</v>
      </c>
      <c r="F13" s="9">
        <f t="shared" si="1"/>
        <v>35</v>
      </c>
      <c r="G13" s="27">
        <f t="shared" si="1"/>
        <v>35</v>
      </c>
      <c r="I13" s="10"/>
    </row>
    <row r="14" spans="1:9" ht="17.45" customHeight="1" thickBot="1" x14ac:dyDescent="0.25">
      <c r="A14" s="4"/>
      <c r="B14" s="94"/>
      <c r="C14" s="49" t="s">
        <v>2</v>
      </c>
      <c r="D14" s="38"/>
      <c r="E14" s="50">
        <f>SUM(E10:E13)</f>
        <v>750</v>
      </c>
      <c r="F14" s="50">
        <f t="shared" ref="F14:G14" si="2">SUM(F10:F13)</f>
        <v>540</v>
      </c>
      <c r="G14" s="51">
        <f t="shared" si="2"/>
        <v>540</v>
      </c>
      <c r="H14" s="4"/>
      <c r="I14" s="12">
        <f>SUM(I5:I13)</f>
        <v>360</v>
      </c>
    </row>
    <row r="15" spans="1:9" ht="5.0999999999999996" customHeight="1" x14ac:dyDescent="0.2">
      <c r="H15" s="11"/>
    </row>
    <row r="16" spans="1:9" ht="17.45" customHeight="1" x14ac:dyDescent="0.2">
      <c r="A16" s="4"/>
      <c r="B16" s="4"/>
      <c r="C16" s="2" t="s">
        <v>16</v>
      </c>
      <c r="D16" s="2"/>
      <c r="E16" s="2"/>
      <c r="F16" s="2"/>
      <c r="G16" s="2"/>
      <c r="H16" s="4"/>
      <c r="I16" s="13"/>
    </row>
    <row r="17" spans="1:10" ht="5.0999999999999996" customHeight="1" thickBot="1" x14ac:dyDescent="0.25">
      <c r="H17" s="11"/>
    </row>
    <row r="18" spans="1:10" ht="17.45" customHeight="1" x14ac:dyDescent="0.2">
      <c r="A18" s="4"/>
      <c r="B18" s="44"/>
      <c r="C18" s="45" t="s">
        <v>9</v>
      </c>
      <c r="D18" s="37" t="s">
        <v>3</v>
      </c>
      <c r="E18" s="18" t="s">
        <v>12</v>
      </c>
      <c r="F18" s="18"/>
      <c r="G18" s="19"/>
      <c r="H18" s="4"/>
      <c r="I18" s="10" t="s">
        <v>13</v>
      </c>
    </row>
    <row r="19" spans="1:10" s="4" customFormat="1" ht="17.45" customHeight="1" thickBot="1" x14ac:dyDescent="0.25">
      <c r="B19" s="46"/>
      <c r="C19" s="47"/>
      <c r="D19" s="41"/>
      <c r="E19" s="42" t="s">
        <v>4</v>
      </c>
      <c r="F19" s="42" t="s">
        <v>5</v>
      </c>
      <c r="G19" s="43" t="s">
        <v>6</v>
      </c>
      <c r="I19" s="11"/>
    </row>
    <row r="20" spans="1:10" s="4" customFormat="1" ht="17.45" customHeight="1" thickBot="1" x14ac:dyDescent="0.25">
      <c r="B20" s="94" t="s">
        <v>0</v>
      </c>
      <c r="C20" s="32" t="s">
        <v>10</v>
      </c>
      <c r="D20" s="91">
        <v>5000</v>
      </c>
      <c r="E20" s="39">
        <f>D20*80/1000</f>
        <v>400</v>
      </c>
      <c r="F20" s="39">
        <f t="shared" ref="F20:G23" si="3">E20</f>
        <v>400</v>
      </c>
      <c r="G20" s="40">
        <f t="shared" si="3"/>
        <v>400</v>
      </c>
      <c r="I20" s="12">
        <f>E20-F20</f>
        <v>0</v>
      </c>
    </row>
    <row r="21" spans="1:10" s="4" customFormat="1" ht="17.45" customHeight="1" thickBot="1" x14ac:dyDescent="0.25">
      <c r="B21" s="94"/>
      <c r="C21" s="20" t="s">
        <v>11</v>
      </c>
      <c r="D21" s="92"/>
      <c r="E21" s="5">
        <f>450-E20-E23</f>
        <v>20</v>
      </c>
      <c r="F21" s="6">
        <f t="shared" si="3"/>
        <v>20</v>
      </c>
      <c r="G21" s="26">
        <f t="shared" si="3"/>
        <v>20</v>
      </c>
      <c r="I21" s="10"/>
      <c r="J21" s="14"/>
    </row>
    <row r="22" spans="1:10" s="4" customFormat="1" ht="16.5" customHeight="1" thickBot="1" x14ac:dyDescent="0.25">
      <c r="B22" s="94"/>
      <c r="C22" s="20" t="s">
        <v>7</v>
      </c>
      <c r="D22" s="92"/>
      <c r="E22" s="6">
        <f>E29</f>
        <v>750</v>
      </c>
      <c r="F22" s="6">
        <f t="shared" si="3"/>
        <v>750</v>
      </c>
      <c r="G22" s="26">
        <f t="shared" si="3"/>
        <v>750</v>
      </c>
      <c r="I22" s="10"/>
      <c r="J22" s="14"/>
    </row>
    <row r="23" spans="1:10" s="4" customFormat="1" ht="17.45" customHeight="1" thickBot="1" x14ac:dyDescent="0.25">
      <c r="B23" s="94"/>
      <c r="C23" s="21" t="s">
        <v>8</v>
      </c>
      <c r="D23" s="93"/>
      <c r="E23" s="8">
        <v>30</v>
      </c>
      <c r="F23" s="9">
        <f t="shared" si="3"/>
        <v>30</v>
      </c>
      <c r="G23" s="27">
        <f t="shared" si="3"/>
        <v>30</v>
      </c>
      <c r="I23" s="10"/>
      <c r="J23" s="14"/>
    </row>
    <row r="24" spans="1:10" s="4" customFormat="1" ht="17.45" customHeight="1" thickBot="1" x14ac:dyDescent="0.25">
      <c r="B24" s="94"/>
      <c r="C24" s="49" t="s">
        <v>2</v>
      </c>
      <c r="D24" s="38"/>
      <c r="E24" s="50">
        <f>SUM(E20:E23)</f>
        <v>1200</v>
      </c>
      <c r="F24" s="50">
        <f>SUM(F20:F23)</f>
        <v>1200</v>
      </c>
      <c r="G24" s="51">
        <f>SUM(G20:G23)</f>
        <v>1200</v>
      </c>
      <c r="I24" s="12"/>
      <c r="J24" s="14"/>
    </row>
    <row r="25" spans="1:10" s="4" customFormat="1" ht="17.45" customHeight="1" thickBot="1" x14ac:dyDescent="0.25">
      <c r="A25" s="1"/>
      <c r="B25" s="94" t="s">
        <v>1</v>
      </c>
      <c r="C25" s="32" t="s">
        <v>10</v>
      </c>
      <c r="D25" s="91">
        <v>7000</v>
      </c>
      <c r="E25" s="39">
        <f>D25*80/1000</f>
        <v>560</v>
      </c>
      <c r="F25" s="39">
        <f t="shared" ref="F25:G28" si="4">E25</f>
        <v>560</v>
      </c>
      <c r="G25" s="40">
        <f t="shared" si="4"/>
        <v>560</v>
      </c>
      <c r="H25" s="1"/>
      <c r="I25" s="12">
        <f>E25-F25</f>
        <v>0</v>
      </c>
      <c r="J25" s="14"/>
    </row>
    <row r="26" spans="1:10" s="4" customFormat="1" ht="17.45" customHeight="1" thickBot="1" x14ac:dyDescent="0.25">
      <c r="A26" s="1"/>
      <c r="B26" s="94"/>
      <c r="C26" s="20" t="s">
        <v>11</v>
      </c>
      <c r="D26" s="92"/>
      <c r="E26" s="5">
        <f>600-E25-E28</f>
        <v>5</v>
      </c>
      <c r="F26" s="6">
        <f t="shared" si="4"/>
        <v>5</v>
      </c>
      <c r="G26" s="26">
        <f t="shared" si="4"/>
        <v>5</v>
      </c>
      <c r="H26" s="1"/>
      <c r="I26" s="10"/>
    </row>
    <row r="27" spans="1:10" s="4" customFormat="1" ht="17.45" customHeight="1" thickBot="1" x14ac:dyDescent="0.25">
      <c r="A27" s="1"/>
      <c r="B27" s="94"/>
      <c r="C27" s="20" t="s">
        <v>7</v>
      </c>
      <c r="D27" s="92"/>
      <c r="E27" s="7">
        <v>150</v>
      </c>
      <c r="F27" s="6">
        <f t="shared" si="4"/>
        <v>150</v>
      </c>
      <c r="G27" s="26">
        <f t="shared" si="4"/>
        <v>150</v>
      </c>
      <c r="H27" s="1"/>
      <c r="I27" s="10"/>
    </row>
    <row r="28" spans="1:10" s="4" customFormat="1" ht="17.45" customHeight="1" thickBot="1" x14ac:dyDescent="0.25">
      <c r="A28" s="1"/>
      <c r="B28" s="94"/>
      <c r="C28" s="21" t="s">
        <v>8</v>
      </c>
      <c r="D28" s="93"/>
      <c r="E28" s="8">
        <v>35</v>
      </c>
      <c r="F28" s="9">
        <f t="shared" si="4"/>
        <v>35</v>
      </c>
      <c r="G28" s="27">
        <f t="shared" si="4"/>
        <v>35</v>
      </c>
      <c r="H28" s="1"/>
      <c r="I28" s="10"/>
    </row>
    <row r="29" spans="1:10" s="4" customFormat="1" ht="17.45" customHeight="1" thickBot="1" x14ac:dyDescent="0.25">
      <c r="A29" s="1"/>
      <c r="B29" s="94"/>
      <c r="C29" s="49" t="s">
        <v>2</v>
      </c>
      <c r="D29" s="38"/>
      <c r="E29" s="50">
        <f>SUM(E25:E28)</f>
        <v>750</v>
      </c>
      <c r="F29" s="50">
        <f>SUM(F25:F28)</f>
        <v>750</v>
      </c>
      <c r="G29" s="51">
        <f>SUM(G25:G28)</f>
        <v>750</v>
      </c>
      <c r="H29" s="1"/>
      <c r="I29" s="12">
        <f>SUM(I20:I28)</f>
        <v>0</v>
      </c>
    </row>
    <row r="30" spans="1:10" ht="5.0999999999999996" customHeight="1" x14ac:dyDescent="0.2">
      <c r="H30" s="11"/>
    </row>
    <row r="31" spans="1:10" s="4" customFormat="1" ht="17.45" customHeight="1" x14ac:dyDescent="0.2">
      <c r="A31" s="1"/>
      <c r="B31" s="1"/>
      <c r="H31" s="1"/>
      <c r="I31" s="14"/>
    </row>
    <row r="32" spans="1:10" s="4" customFormat="1" ht="17.45" customHeight="1" x14ac:dyDescent="0.2">
      <c r="A32" s="1"/>
      <c r="B32" s="1"/>
      <c r="H32" s="1"/>
      <c r="I32" s="14"/>
    </row>
    <row r="33" spans="1:9" s="4" customFormat="1" ht="17.45" customHeight="1" x14ac:dyDescent="0.2">
      <c r="A33" s="1"/>
      <c r="B33" s="1"/>
      <c r="H33" s="1"/>
      <c r="I33" s="14"/>
    </row>
    <row r="34" spans="1:9" s="4" customFormat="1" ht="17.45" customHeight="1" x14ac:dyDescent="0.2">
      <c r="A34" s="1"/>
      <c r="B34" s="1"/>
      <c r="H34" s="1"/>
      <c r="I34" s="14"/>
    </row>
    <row r="35" spans="1:9" s="4" customFormat="1" ht="17.45" customHeight="1" x14ac:dyDescent="0.2">
      <c r="A35" s="1"/>
      <c r="B35" s="1"/>
      <c r="H35" s="1"/>
      <c r="I35" s="14"/>
    </row>
    <row r="36" spans="1:9" s="4" customFormat="1" ht="17.45" customHeight="1" x14ac:dyDescent="0.2">
      <c r="A36" s="3"/>
      <c r="B36" s="3"/>
      <c r="H36" s="3"/>
      <c r="I36" s="14"/>
    </row>
    <row r="37" spans="1:9" s="4" customFormat="1" ht="17.45" customHeight="1" x14ac:dyDescent="0.2">
      <c r="A37" s="1"/>
      <c r="B37" s="1"/>
      <c r="H37" s="1"/>
      <c r="I37" s="14"/>
    </row>
    <row r="38" spans="1:9" s="4" customFormat="1" ht="17.45" customHeight="1" x14ac:dyDescent="0.2">
      <c r="A38" s="30"/>
      <c r="B38" s="30"/>
      <c r="H38" s="30"/>
      <c r="I38" s="14"/>
    </row>
    <row r="39" spans="1:9" s="4" customFormat="1" ht="17.45" customHeight="1" x14ac:dyDescent="0.2">
      <c r="A39" s="1"/>
      <c r="B39" s="1"/>
      <c r="H39" s="1"/>
      <c r="I39" s="14"/>
    </row>
    <row r="40" spans="1:9" s="4" customFormat="1" ht="17.45" customHeight="1" x14ac:dyDescent="0.2">
      <c r="A40" s="1"/>
      <c r="B40" s="1"/>
      <c r="H40" s="1"/>
      <c r="I40" s="14"/>
    </row>
    <row r="41" spans="1:9" s="4" customFormat="1" ht="17.45" customHeight="1" x14ac:dyDescent="0.2">
      <c r="A41" s="1"/>
      <c r="B41" s="1"/>
      <c r="H41" s="1"/>
      <c r="I41" s="14"/>
    </row>
  </sheetData>
  <mergeCells count="8">
    <mergeCell ref="D5:D8"/>
    <mergeCell ref="D10:D13"/>
    <mergeCell ref="D20:D23"/>
    <mergeCell ref="D25:D28"/>
    <mergeCell ref="B5:B9"/>
    <mergeCell ref="B10:B14"/>
    <mergeCell ref="B20:B24"/>
    <mergeCell ref="B25:B29"/>
  </mergeCells>
  <pageMargins left="0.7" right="0.7" top="0.78740157499999996" bottom="0.78740157499999996" header="0.3" footer="0.3"/>
  <pageSetup orientation="portrait" r:id="rId1"/>
  <ignoredErrors>
    <ignoredError sqref="F7:G7 F24:G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zoomScale="90" zoomScaleNormal="90" workbookViewId="0">
      <selection activeCell="G32" sqref="G32"/>
    </sheetView>
  </sheetViews>
  <sheetFormatPr baseColWidth="10" defaultColWidth="13.7109375" defaultRowHeight="20.100000000000001" customHeight="1" x14ac:dyDescent="0.2"/>
  <cols>
    <col min="1" max="1" width="1.7109375" style="1" customWidth="1"/>
    <col min="2" max="2" width="27.7109375" style="1" customWidth="1"/>
    <col min="3" max="5" width="17.7109375" style="1" customWidth="1"/>
    <col min="6" max="6" width="1.7109375" style="1" customWidth="1"/>
    <col min="7" max="8" width="13.7109375" style="11"/>
    <col min="9" max="16384" width="13.7109375" style="1"/>
  </cols>
  <sheetData>
    <row r="1" spans="2:8" ht="5.0999999999999996" customHeight="1" thickBot="1" x14ac:dyDescent="0.25"/>
    <row r="2" spans="2:8" ht="20.100000000000001" customHeight="1" x14ac:dyDescent="0.2">
      <c r="B2" s="17" t="s">
        <v>29</v>
      </c>
      <c r="C2" s="18"/>
      <c r="D2" s="18"/>
      <c r="E2" s="19"/>
      <c r="G2" s="10"/>
      <c r="H2" s="35"/>
    </row>
    <row r="3" spans="2:8" ht="20.100000000000001" customHeight="1" thickBot="1" x14ac:dyDescent="0.25">
      <c r="B3" s="22" t="s">
        <v>26</v>
      </c>
      <c r="C3" s="33" t="s">
        <v>4</v>
      </c>
      <c r="D3" s="33" t="s">
        <v>5</v>
      </c>
      <c r="E3" s="34" t="s">
        <v>6</v>
      </c>
      <c r="H3" s="36"/>
    </row>
    <row r="4" spans="2:8" ht="20.100000000000001" customHeight="1" x14ac:dyDescent="0.2">
      <c r="B4" s="20" t="s">
        <v>17</v>
      </c>
      <c r="C4" s="5">
        <v>1100</v>
      </c>
      <c r="D4" s="5">
        <f>C4</f>
        <v>1100</v>
      </c>
      <c r="E4" s="23">
        <f t="shared" ref="E4:E5" si="0">D4</f>
        <v>1100</v>
      </c>
      <c r="G4" s="12"/>
      <c r="H4" s="35"/>
    </row>
    <row r="5" spans="2:8" ht="20.100000000000001" customHeight="1" x14ac:dyDescent="0.2">
      <c r="B5" s="20" t="s">
        <v>18</v>
      </c>
      <c r="C5" s="5">
        <v>100</v>
      </c>
      <c r="D5" s="5">
        <f t="shared" ref="D5" si="1">C5</f>
        <v>100</v>
      </c>
      <c r="E5" s="23">
        <f t="shared" si="0"/>
        <v>100</v>
      </c>
      <c r="G5" s="10"/>
      <c r="H5" s="35"/>
    </row>
    <row r="6" spans="2:8" ht="20.100000000000001" customHeight="1" x14ac:dyDescent="0.2">
      <c r="B6" s="21" t="s">
        <v>19</v>
      </c>
      <c r="C6" s="24">
        <v>1200</v>
      </c>
      <c r="D6" s="24">
        <f>C12</f>
        <v>1200</v>
      </c>
      <c r="E6" s="25">
        <f>D12</f>
        <v>1200</v>
      </c>
      <c r="G6" s="10"/>
      <c r="H6" s="35"/>
    </row>
    <row r="7" spans="2:8" ht="20.100000000000001" customHeight="1" thickBot="1" x14ac:dyDescent="0.25">
      <c r="B7" s="49" t="s">
        <v>27</v>
      </c>
      <c r="C7" s="50">
        <f>SUM(C4:C6)</f>
        <v>2400</v>
      </c>
      <c r="D7" s="50">
        <f>SUM(D4:D6)</f>
        <v>2400</v>
      </c>
      <c r="E7" s="51">
        <f>SUM(E4:E6)</f>
        <v>2400</v>
      </c>
      <c r="G7" s="12"/>
      <c r="H7" s="35"/>
    </row>
    <row r="8" spans="2:8" ht="20.100000000000001" customHeight="1" x14ac:dyDescent="0.2">
      <c r="B8" s="20" t="s">
        <v>20</v>
      </c>
      <c r="C8" s="5">
        <f>'4.2.2 '!E20+'4.2.2 '!E21+'4.2.2 '!E25+'4.2.2 '!E26</f>
        <v>985</v>
      </c>
      <c r="D8" s="5">
        <f>'4.2.2 '!F20+'4.2.2 '!F21+'4.2.2 '!F25+'4.2.2 '!F26</f>
        <v>985</v>
      </c>
      <c r="E8" s="23">
        <f>'4.2.2 '!G20+'4.2.2 '!G21+'4.2.2 '!G25+'4.2.2 '!G26</f>
        <v>985</v>
      </c>
      <c r="G8" s="12"/>
      <c r="H8" s="35"/>
    </row>
    <row r="9" spans="2:8" ht="20.100000000000001" customHeight="1" x14ac:dyDescent="0.2">
      <c r="B9" s="20" t="s">
        <v>21</v>
      </c>
      <c r="C9" s="5">
        <f>'4.2.2 '!E27</f>
        <v>150</v>
      </c>
      <c r="D9" s="6">
        <f>'4.2.2 '!F27</f>
        <v>150</v>
      </c>
      <c r="E9" s="26">
        <f>'4.2.2 '!G27</f>
        <v>150</v>
      </c>
      <c r="G9" s="10"/>
      <c r="H9" s="35"/>
    </row>
    <row r="10" spans="2:8" ht="20.100000000000001" customHeight="1" x14ac:dyDescent="0.2">
      <c r="B10" s="21" t="s">
        <v>22</v>
      </c>
      <c r="C10" s="8">
        <f>'4.2.2 '!E23+'4.2.2 '!E28</f>
        <v>65</v>
      </c>
      <c r="D10" s="9">
        <f>'4.2.2 '!F23+'4.2.2 '!F28</f>
        <v>65</v>
      </c>
      <c r="E10" s="27">
        <f>'4.2.2 '!G23+'4.2.2 '!G28</f>
        <v>65</v>
      </c>
      <c r="G10" s="10"/>
      <c r="H10" s="35"/>
    </row>
    <row r="11" spans="2:8" ht="20.100000000000001" customHeight="1" thickBot="1" x14ac:dyDescent="0.25">
      <c r="B11" s="49" t="s">
        <v>28</v>
      </c>
      <c r="C11" s="50">
        <f>SUM(C8:C10)</f>
        <v>1200</v>
      </c>
      <c r="D11" s="50">
        <f t="shared" ref="D11:E11" si="2">SUM(D8:D10)</f>
        <v>1200</v>
      </c>
      <c r="E11" s="51">
        <f t="shared" si="2"/>
        <v>1200</v>
      </c>
      <c r="G11" s="12"/>
      <c r="H11" s="35"/>
    </row>
    <row r="12" spans="2:8" ht="20.100000000000001" customHeight="1" x14ac:dyDescent="0.2">
      <c r="B12" s="54" t="s">
        <v>14</v>
      </c>
      <c r="C12" s="59">
        <f>C7-C11</f>
        <v>1200</v>
      </c>
      <c r="D12" s="59">
        <f>D7-D11</f>
        <v>1200</v>
      </c>
      <c r="E12" s="60">
        <f>E7-E11</f>
        <v>1200</v>
      </c>
      <c r="G12" s="13"/>
      <c r="H12" s="36"/>
    </row>
    <row r="13" spans="2:8" s="4" customFormat="1" ht="20.100000000000001" customHeight="1" thickBot="1" x14ac:dyDescent="0.25">
      <c r="B13" s="58" t="s">
        <v>23</v>
      </c>
      <c r="C13" s="61" t="str">
        <f>IF(C12&gt;=0,"Normalversorgung",IF(AND(C12&lt;0,C7&gt;0),"Teilversorgung","Versorgungsausfall"))</f>
        <v>Normalversorgung</v>
      </c>
      <c r="D13" s="61" t="str">
        <f>IF(D12&gt;=0,"Normalversorgung",IF(AND(D12&lt;0,D7&gt;0),"Teilversorgung","Versorgungsausfall"))</f>
        <v>Normalversorgung</v>
      </c>
      <c r="E13" s="62" t="str">
        <f>IF(E12&gt;=0,"Normalversorgung",IF(AND(E12&lt;0,E7&gt;0),"Teilversorgung","Versorgungsausfall"))</f>
        <v>Normalversorgung</v>
      </c>
      <c r="G13" s="14"/>
      <c r="H13" s="35"/>
    </row>
    <row r="14" spans="2:8" ht="5.0999999999999996" customHeight="1" x14ac:dyDescent="0.2">
      <c r="H14" s="36"/>
    </row>
    <row r="15" spans="2:8" ht="5.0999999999999996" customHeight="1" thickBot="1" x14ac:dyDescent="0.25">
      <c r="H15" s="36"/>
    </row>
    <row r="16" spans="2:8" s="4" customFormat="1" ht="20.100000000000001" customHeight="1" x14ac:dyDescent="0.2">
      <c r="B16" s="17" t="s">
        <v>30</v>
      </c>
      <c r="C16" s="18"/>
      <c r="D16" s="18"/>
      <c r="E16" s="19"/>
      <c r="G16" s="14"/>
      <c r="H16" s="35"/>
    </row>
    <row r="17" spans="2:10" s="4" customFormat="1" ht="20.100000000000001" customHeight="1" thickBot="1" x14ac:dyDescent="0.25">
      <c r="B17" s="22" t="s">
        <v>25</v>
      </c>
      <c r="C17" s="33" t="s">
        <v>4</v>
      </c>
      <c r="D17" s="33" t="s">
        <v>5</v>
      </c>
      <c r="E17" s="34" t="s">
        <v>6</v>
      </c>
      <c r="G17" s="14"/>
      <c r="H17" s="35"/>
    </row>
    <row r="18" spans="2:10" s="4" customFormat="1" ht="20.100000000000001" customHeight="1" x14ac:dyDescent="0.2">
      <c r="B18" s="20" t="s">
        <v>17</v>
      </c>
      <c r="C18" s="28">
        <f>C4*0.5</f>
        <v>550</v>
      </c>
      <c r="D18" s="28">
        <f>D4*0.5</f>
        <v>550</v>
      </c>
      <c r="E18" s="29">
        <f>E4*0.5</f>
        <v>550</v>
      </c>
      <c r="G18" s="14"/>
      <c r="H18" s="35"/>
    </row>
    <row r="19" spans="2:10" s="4" customFormat="1" ht="20.100000000000001" customHeight="1" x14ac:dyDescent="0.2">
      <c r="B19" s="20" t="s">
        <v>18</v>
      </c>
      <c r="C19" s="5">
        <f>C5</f>
        <v>100</v>
      </c>
      <c r="D19" s="5">
        <f>D5</f>
        <v>100</v>
      </c>
      <c r="E19" s="23">
        <f>E5</f>
        <v>100</v>
      </c>
      <c r="G19" s="14"/>
      <c r="H19" s="35"/>
    </row>
    <row r="20" spans="2:10" s="4" customFormat="1" ht="20.100000000000001" customHeight="1" x14ac:dyDescent="0.2">
      <c r="B20" s="21" t="s">
        <v>19</v>
      </c>
      <c r="C20" s="24">
        <f>C6</f>
        <v>1200</v>
      </c>
      <c r="D20" s="24">
        <f>C26</f>
        <v>650</v>
      </c>
      <c r="E20" s="25">
        <f>D26</f>
        <v>100</v>
      </c>
      <c r="G20" s="14"/>
      <c r="H20" s="35"/>
    </row>
    <row r="21" spans="2:10" s="52" customFormat="1" ht="20.100000000000001" customHeight="1" thickBot="1" x14ac:dyDescent="0.25">
      <c r="B21" s="49" t="s">
        <v>2</v>
      </c>
      <c r="C21" s="50">
        <f>SUM(C18:C20)</f>
        <v>1850</v>
      </c>
      <c r="D21" s="50">
        <f>SUM(D18:D20)</f>
        <v>1300</v>
      </c>
      <c r="E21" s="51">
        <f>SUM(E18:E20)</f>
        <v>750</v>
      </c>
      <c r="G21" s="53"/>
      <c r="H21" s="36"/>
    </row>
    <row r="22" spans="2:10" s="4" customFormat="1" ht="20.100000000000001" customHeight="1" x14ac:dyDescent="0.2">
      <c r="B22" s="20" t="s">
        <v>20</v>
      </c>
      <c r="C22" s="5">
        <f>'4.2.2 '!E20+'4.2.2 '!E21+'4.2.2 '!E25+'4.2.2 '!E26</f>
        <v>985</v>
      </c>
      <c r="D22" s="5">
        <f>'4.2.2 '!F20+'4.2.2 '!F21+'4.2.2 '!F25+'4.2.2 '!F26</f>
        <v>985</v>
      </c>
      <c r="E22" s="23">
        <f>'4.2.2 '!G20+'4.2.2 '!G21+'4.2.2 '!G25+'4.2.2 '!G26</f>
        <v>985</v>
      </c>
      <c r="G22" s="14"/>
      <c r="H22" s="35"/>
    </row>
    <row r="23" spans="2:10" s="4" customFormat="1" ht="20.100000000000001" customHeight="1" x14ac:dyDescent="0.2">
      <c r="B23" s="20" t="s">
        <v>21</v>
      </c>
      <c r="C23" s="5">
        <f>'4.2.2 '!E27</f>
        <v>150</v>
      </c>
      <c r="D23" s="6">
        <f>'4.2.2 '!F27</f>
        <v>150</v>
      </c>
      <c r="E23" s="26">
        <f>'4.2.2 '!G27</f>
        <v>150</v>
      </c>
      <c r="G23" s="14"/>
      <c r="H23" s="35"/>
    </row>
    <row r="24" spans="2:10" s="4" customFormat="1" ht="20.100000000000001" customHeight="1" x14ac:dyDescent="0.2">
      <c r="B24" s="21" t="s">
        <v>22</v>
      </c>
      <c r="C24" s="8">
        <f>'4.2.2 '!E23+'4.2.2 '!E28</f>
        <v>65</v>
      </c>
      <c r="D24" s="9">
        <f>'4.2.2 '!F23+'4.2.2 '!F28</f>
        <v>65</v>
      </c>
      <c r="E24" s="27">
        <f>'4.2.2 '!G23+'4.2.2 '!G28</f>
        <v>65</v>
      </c>
      <c r="G24" s="14"/>
      <c r="H24" s="35"/>
    </row>
    <row r="25" spans="2:10" s="52" customFormat="1" ht="20.100000000000001" customHeight="1" thickBot="1" x14ac:dyDescent="0.25">
      <c r="B25" s="49" t="s">
        <v>2</v>
      </c>
      <c r="C25" s="50">
        <f>SUM(C22:C24)</f>
        <v>1200</v>
      </c>
      <c r="D25" s="50">
        <f t="shared" ref="D25:E25" si="3">SUM(D22:D24)</f>
        <v>1200</v>
      </c>
      <c r="E25" s="51">
        <f t="shared" si="3"/>
        <v>1200</v>
      </c>
      <c r="G25" s="53"/>
      <c r="H25" s="36"/>
    </row>
    <row r="26" spans="2:10" s="52" customFormat="1" ht="20.100000000000001" customHeight="1" x14ac:dyDescent="0.2">
      <c r="B26" s="54" t="s">
        <v>14</v>
      </c>
      <c r="C26" s="59">
        <f>C21-C25</f>
        <v>650</v>
      </c>
      <c r="D26" s="59">
        <f>D21-D25</f>
        <v>100</v>
      </c>
      <c r="E26" s="63">
        <f>E21-E25</f>
        <v>-450</v>
      </c>
      <c r="G26" s="53"/>
      <c r="H26" s="36"/>
    </row>
    <row r="27" spans="2:10" s="4" customFormat="1" ht="20.100000000000001" customHeight="1" thickBot="1" x14ac:dyDescent="0.25">
      <c r="B27" s="58" t="s">
        <v>23</v>
      </c>
      <c r="C27" s="61" t="str">
        <f>IF(C26&gt;=0,"Normalversorgung",IF(AND(C26&lt;0,C21&gt;0),"Teilversorgung","Versorgungsausfall"))</f>
        <v>Normalversorgung</v>
      </c>
      <c r="D27" s="61" t="str">
        <f>IF(D26&gt;=0,"Normalversorgung",IF(AND(D26&lt;0,D21&gt;0),"Teilversorgung","Versorgungsausfall"))</f>
        <v>Normalversorgung</v>
      </c>
      <c r="E27" s="64" t="str">
        <f>IF(E26&gt;=0,"Normalversorgung",IF(AND(E26&lt;0,E21&gt;0),"Teilversorgung","Versorgungsausfall"))</f>
        <v>Teilversorgung</v>
      </c>
      <c r="G27" s="14"/>
      <c r="H27" s="35"/>
    </row>
    <row r="28" spans="2:10" s="4" customFormat="1" ht="5.0999999999999996" customHeight="1" x14ac:dyDescent="0.2">
      <c r="B28" s="30"/>
      <c r="G28" s="14"/>
      <c r="H28" s="35"/>
    </row>
    <row r="29" spans="2:10" ht="5.0999999999999996" customHeight="1" thickBot="1" x14ac:dyDescent="0.25">
      <c r="H29" s="36"/>
    </row>
    <row r="30" spans="2:10" ht="20.100000000000001" customHeight="1" x14ac:dyDescent="0.2">
      <c r="B30" s="17" t="s">
        <v>31</v>
      </c>
      <c r="C30" s="18"/>
      <c r="D30" s="18"/>
      <c r="E30" s="19"/>
      <c r="G30" s="1"/>
      <c r="H30" s="36"/>
      <c r="I30" s="2"/>
      <c r="J30" s="2"/>
    </row>
    <row r="31" spans="2:10" ht="20.100000000000001" customHeight="1" thickBot="1" x14ac:dyDescent="0.25">
      <c r="B31" s="22" t="s">
        <v>25</v>
      </c>
      <c r="C31" s="33" t="s">
        <v>4</v>
      </c>
      <c r="D31" s="33" t="s">
        <v>5</v>
      </c>
      <c r="E31" s="34" t="s">
        <v>6</v>
      </c>
      <c r="G31" s="1"/>
      <c r="H31" s="35"/>
      <c r="I31" s="15"/>
      <c r="J31" s="15"/>
    </row>
    <row r="32" spans="2:10" ht="20.100000000000001" customHeight="1" x14ac:dyDescent="0.2">
      <c r="B32" s="20" t="s">
        <v>17</v>
      </c>
      <c r="C32" s="28">
        <f>C4*0.5</f>
        <v>550</v>
      </c>
      <c r="D32" s="28">
        <f>D4*0.5</f>
        <v>550</v>
      </c>
      <c r="E32" s="29">
        <f>E4*0.5</f>
        <v>550</v>
      </c>
      <c r="G32" s="3"/>
      <c r="H32" s="35"/>
      <c r="I32" s="16"/>
      <c r="J32" s="16"/>
    </row>
    <row r="33" spans="2:10" ht="20.100000000000001" customHeight="1" x14ac:dyDescent="0.2">
      <c r="B33" s="20" t="s">
        <v>18</v>
      </c>
      <c r="C33" s="5">
        <f>E5</f>
        <v>100</v>
      </c>
      <c r="D33" s="5">
        <f>C33</f>
        <v>100</v>
      </c>
      <c r="E33" s="23">
        <f>D33</f>
        <v>100</v>
      </c>
      <c r="G33" s="3"/>
      <c r="H33" s="35"/>
      <c r="I33" s="16"/>
      <c r="J33" s="16"/>
    </row>
    <row r="34" spans="2:10" ht="19.5" customHeight="1" x14ac:dyDescent="0.2">
      <c r="B34" s="21" t="s">
        <v>19</v>
      </c>
      <c r="C34" s="24">
        <v>1200</v>
      </c>
      <c r="D34" s="24">
        <f>C40</f>
        <v>650</v>
      </c>
      <c r="E34" s="25">
        <f>D40</f>
        <v>470</v>
      </c>
      <c r="G34" s="3"/>
      <c r="H34" s="35"/>
      <c r="I34" s="16"/>
      <c r="J34" s="16"/>
    </row>
    <row r="35" spans="2:10" ht="20.100000000000001" customHeight="1" thickBot="1" x14ac:dyDescent="0.25">
      <c r="B35" s="49" t="s">
        <v>2</v>
      </c>
      <c r="C35" s="50">
        <f>SUM(C32:C34)</f>
        <v>1850</v>
      </c>
      <c r="D35" s="50">
        <f>SUM(D32:D34)</f>
        <v>1300</v>
      </c>
      <c r="E35" s="51">
        <f>SUM(E32:E34)</f>
        <v>1120</v>
      </c>
      <c r="G35" s="1"/>
      <c r="H35" s="36"/>
      <c r="I35" s="57"/>
      <c r="J35" s="57"/>
    </row>
    <row r="36" spans="2:10" ht="20.100000000000001" customHeight="1" x14ac:dyDescent="0.2">
      <c r="B36" s="20" t="s">
        <v>20</v>
      </c>
      <c r="C36" s="5">
        <f>'4.2.2 '!E5+'4.2.2 '!E6+'4.2.2 '!E10+'4.2.2 '!E11</f>
        <v>985</v>
      </c>
      <c r="D36" s="28">
        <f>'4.2.2 '!F5+'4.2.2 '!F6+'4.2.2 '!F10+'4.2.2 '!F11</f>
        <v>615</v>
      </c>
      <c r="E36" s="29">
        <f>'4.2.2 '!G5+'4.2.2 '!G6+'4.2.2 '!G10+'4.2.2 '!G11</f>
        <v>615</v>
      </c>
      <c r="G36" s="3"/>
      <c r="H36" s="35"/>
      <c r="I36" s="4"/>
      <c r="J36" s="4"/>
    </row>
    <row r="37" spans="2:10" ht="20.100000000000001" customHeight="1" x14ac:dyDescent="0.2">
      <c r="B37" s="20" t="s">
        <v>21</v>
      </c>
      <c r="C37" s="5">
        <f>'4.2.2 '!E12</f>
        <v>150</v>
      </c>
      <c r="D37" s="6">
        <f>'4.2.2 '!F12</f>
        <v>150</v>
      </c>
      <c r="E37" s="26">
        <f>'4.2.2 '!G12</f>
        <v>150</v>
      </c>
      <c r="G37" s="3"/>
      <c r="H37" s="35"/>
      <c r="I37" s="16"/>
      <c r="J37" s="16"/>
    </row>
    <row r="38" spans="2:10" ht="20.100000000000001" customHeight="1" x14ac:dyDescent="0.2">
      <c r="B38" s="21" t="s">
        <v>22</v>
      </c>
      <c r="C38" s="8">
        <f>'4.2.2 '!E8+'4.2.2 '!E13</f>
        <v>65</v>
      </c>
      <c r="D38" s="9">
        <f>'4.2.2 '!F8+'4.2.2 '!F13</f>
        <v>65</v>
      </c>
      <c r="E38" s="27">
        <f>'4.2.2 '!G8+'4.2.2 '!G13</f>
        <v>65</v>
      </c>
      <c r="G38" s="3"/>
      <c r="H38" s="35"/>
      <c r="I38" s="16"/>
      <c r="J38" s="16"/>
    </row>
    <row r="39" spans="2:10" ht="20.100000000000001" customHeight="1" thickBot="1" x14ac:dyDescent="0.25">
      <c r="B39" s="49" t="s">
        <v>2</v>
      </c>
      <c r="C39" s="50">
        <f t="shared" ref="C39" si="4">SUM(C36:C38)</f>
        <v>1200</v>
      </c>
      <c r="D39" s="50">
        <f t="shared" ref="D39:E39" si="5">SUM(D36:D38)</f>
        <v>830</v>
      </c>
      <c r="E39" s="51">
        <f t="shared" si="5"/>
        <v>830</v>
      </c>
      <c r="G39" s="1"/>
      <c r="H39" s="55"/>
      <c r="I39" s="56"/>
      <c r="J39" s="56"/>
    </row>
    <row r="40" spans="2:10" ht="20.100000000000001" customHeight="1" x14ac:dyDescent="0.2">
      <c r="B40" s="54" t="s">
        <v>14</v>
      </c>
      <c r="C40" s="59">
        <f>C35-C39</f>
        <v>650</v>
      </c>
      <c r="D40" s="59">
        <f>D35-D39</f>
        <v>470</v>
      </c>
      <c r="E40" s="60">
        <f>E35-E39</f>
        <v>290</v>
      </c>
      <c r="G40" s="1"/>
      <c r="H40" s="36"/>
      <c r="I40" s="52"/>
      <c r="J40" s="52"/>
    </row>
    <row r="41" spans="2:10" s="3" customFormat="1" ht="20.100000000000001" customHeight="1" thickBot="1" x14ac:dyDescent="0.25">
      <c r="B41" s="58" t="s">
        <v>23</v>
      </c>
      <c r="C41" s="61" t="str">
        <f>IF(C40&gt;=0,"Normalversorgung",IF(AND(C40&lt;0,C35&gt;0),"Teilversorgung","Versorgungsausfall"))</f>
        <v>Normalversorgung</v>
      </c>
      <c r="D41" s="61" t="str">
        <f>IF(D40&gt;=0,"Normalversorgung",IF(AND(D40&lt;0,D35&gt;0),"Teilversorgung","Versorgungsausfall"))</f>
        <v>Normalversorgung</v>
      </c>
      <c r="E41" s="62" t="str">
        <f>IF(E40&gt;=0,"Normalversorgung",IF(AND(E40&lt;0,E35&gt;0),"Teilversorgung","Versorgungsausfall"))</f>
        <v>Normalversorgung</v>
      </c>
      <c r="G41" s="31"/>
      <c r="H41" s="35"/>
    </row>
    <row r="42" spans="2:10" s="30" customFormat="1" ht="11.25" x14ac:dyDescent="0.2">
      <c r="B42" s="48" t="s">
        <v>24</v>
      </c>
      <c r="C42" s="48"/>
      <c r="D42" s="48"/>
      <c r="E42" s="48"/>
      <c r="G42" s="31"/>
      <c r="H42" s="31"/>
    </row>
  </sheetData>
  <pageMargins left="0.7" right="0.7" top="0.78740157499999996" bottom="0.78740157499999996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tabSelected="1" workbookViewId="0"/>
  </sheetViews>
  <sheetFormatPr baseColWidth="10" defaultColWidth="5.42578125" defaultRowHeight="30" customHeight="1" x14ac:dyDescent="0.2"/>
  <cols>
    <col min="1" max="1" width="46.85546875" style="68" customWidth="1"/>
    <col min="2" max="3" width="32.28515625" style="69" customWidth="1"/>
    <col min="4" max="16384" width="5.42578125" style="68"/>
  </cols>
  <sheetData>
    <row r="1" spans="1:7" ht="30" customHeight="1" x14ac:dyDescent="0.2">
      <c r="A1" s="89" t="s">
        <v>85</v>
      </c>
      <c r="G1" s="89" t="s">
        <v>84</v>
      </c>
    </row>
    <row r="3" spans="1:7" ht="30" customHeight="1" x14ac:dyDescent="0.2">
      <c r="A3" s="88" t="s">
        <v>83</v>
      </c>
      <c r="B3" s="87" t="s">
        <v>82</v>
      </c>
      <c r="C3" s="87" t="s">
        <v>81</v>
      </c>
    </row>
    <row r="4" spans="1:7" s="79" customFormat="1" ht="30" customHeight="1" x14ac:dyDescent="0.2">
      <c r="A4" s="77" t="s">
        <v>80</v>
      </c>
      <c r="B4" s="86" t="s">
        <v>55</v>
      </c>
      <c r="C4" s="85" t="s">
        <v>79</v>
      </c>
    </row>
    <row r="5" spans="1:7" s="79" customFormat="1" ht="30" customHeight="1" x14ac:dyDescent="0.2">
      <c r="A5" s="73" t="s">
        <v>78</v>
      </c>
      <c r="B5" s="84" t="s">
        <v>77</v>
      </c>
      <c r="C5" s="82" t="s">
        <v>71</v>
      </c>
      <c r="G5" s="74" t="s">
        <v>76</v>
      </c>
    </row>
    <row r="6" spans="1:7" s="79" customFormat="1" ht="30" customHeight="1" x14ac:dyDescent="0.2">
      <c r="A6" s="73" t="s">
        <v>75</v>
      </c>
      <c r="B6" s="83" t="s">
        <v>55</v>
      </c>
      <c r="C6" s="82" t="s">
        <v>74</v>
      </c>
      <c r="G6" s="68" t="s">
        <v>60</v>
      </c>
    </row>
    <row r="7" spans="1:7" s="79" customFormat="1" ht="30" customHeight="1" x14ac:dyDescent="0.2">
      <c r="A7" s="78" t="s">
        <v>73</v>
      </c>
      <c r="B7" s="81" t="s">
        <v>55</v>
      </c>
      <c r="C7" s="80" t="s">
        <v>72</v>
      </c>
      <c r="G7" s="68" t="s">
        <v>71</v>
      </c>
    </row>
    <row r="8" spans="1:7" ht="30" customHeight="1" x14ac:dyDescent="0.2">
      <c r="G8" s="68" t="s">
        <v>70</v>
      </c>
    </row>
    <row r="9" spans="1:7" ht="30" customHeight="1" x14ac:dyDescent="0.2">
      <c r="A9" s="77" t="s">
        <v>69</v>
      </c>
      <c r="B9" s="76" t="s">
        <v>55</v>
      </c>
      <c r="C9" s="76" t="s">
        <v>68</v>
      </c>
    </row>
    <row r="10" spans="1:7" ht="30" customHeight="1" x14ac:dyDescent="0.2">
      <c r="A10" s="73" t="s">
        <v>67</v>
      </c>
      <c r="B10" s="72" t="s">
        <v>55</v>
      </c>
      <c r="C10" s="72" t="s">
        <v>66</v>
      </c>
    </row>
    <row r="11" spans="1:7" ht="30" customHeight="1" x14ac:dyDescent="0.2">
      <c r="A11" s="78" t="s">
        <v>3</v>
      </c>
      <c r="B11" s="70" t="s">
        <v>58</v>
      </c>
      <c r="C11" s="70">
        <v>11000</v>
      </c>
    </row>
    <row r="12" spans="1:7" ht="30" customHeight="1" x14ac:dyDescent="0.2">
      <c r="A12" s="77" t="s">
        <v>65</v>
      </c>
      <c r="B12" s="76" t="s">
        <v>55</v>
      </c>
      <c r="C12" s="76" t="s">
        <v>64</v>
      </c>
    </row>
    <row r="13" spans="1:7" ht="30" customHeight="1" x14ac:dyDescent="0.2">
      <c r="A13" s="73" t="s">
        <v>63</v>
      </c>
      <c r="B13" s="75" t="s">
        <v>88</v>
      </c>
      <c r="C13" s="72" t="s">
        <v>57</v>
      </c>
      <c r="G13" s="74" t="s">
        <v>62</v>
      </c>
    </row>
    <row r="14" spans="1:7" ht="30" customHeight="1" x14ac:dyDescent="0.2">
      <c r="A14" s="73" t="s">
        <v>61</v>
      </c>
      <c r="B14" s="72" t="s">
        <v>58</v>
      </c>
      <c r="C14" s="72">
        <v>1700</v>
      </c>
      <c r="G14" s="68" t="s">
        <v>60</v>
      </c>
    </row>
    <row r="15" spans="1:7" ht="30" customHeight="1" x14ac:dyDescent="0.2">
      <c r="A15" s="71" t="s">
        <v>59</v>
      </c>
      <c r="B15" s="70" t="s">
        <v>58</v>
      </c>
      <c r="C15" s="70">
        <v>280</v>
      </c>
      <c r="G15" s="68" t="s">
        <v>57</v>
      </c>
    </row>
    <row r="16" spans="1:7" ht="30" customHeight="1" x14ac:dyDescent="0.2">
      <c r="A16" s="95" t="s">
        <v>56</v>
      </c>
      <c r="B16" s="101" t="s">
        <v>55</v>
      </c>
      <c r="C16" s="98" t="s">
        <v>54</v>
      </c>
      <c r="G16" s="104" t="s">
        <v>86</v>
      </c>
    </row>
    <row r="17" spans="1:7" ht="30" customHeight="1" x14ac:dyDescent="0.2">
      <c r="A17" s="96"/>
      <c r="B17" s="102"/>
      <c r="C17" s="99"/>
      <c r="G17" s="104" t="s">
        <v>87</v>
      </c>
    </row>
    <row r="18" spans="1:7" ht="30" customHeight="1" x14ac:dyDescent="0.2">
      <c r="A18" s="97"/>
      <c r="B18" s="103"/>
      <c r="C18" s="100"/>
    </row>
    <row r="19" spans="1:7" ht="12.75" x14ac:dyDescent="0.2">
      <c r="A19" s="68" t="s">
        <v>53</v>
      </c>
    </row>
  </sheetData>
  <sheetProtection selectLockedCells="1"/>
  <mergeCells count="3">
    <mergeCell ref="A16:A18"/>
    <mergeCell ref="C16:C18"/>
    <mergeCell ref="B16:B18"/>
  </mergeCells>
  <dataValidations count="6">
    <dataValidation type="list" allowBlank="1" showInputMessage="1" showErrorMessage="1" sqref="C13">
      <formula1>$G$14:$G$17</formula1>
    </dataValidation>
    <dataValidation type="list" allowBlank="1" showInputMessage="1" showErrorMessage="1" sqref="C5">
      <formula1>$G$6:$G$8</formula1>
    </dataValidation>
    <dataValidation allowBlank="1" showInputMessage="1" showErrorMessage="1" prompt="Bitte immer ausfüllen_x000a_(Textfeld)" sqref="C4 C9:C10 C6 C12"/>
    <dataValidation type="whole" operator="greaterThanOrEqual" allowBlank="1" showInputMessage="1" showErrorMessage="1" prompt="Bitte immer ausfüllen_x000a_(Zahl &gt; 0)" sqref="C11 C14:C15">
      <formula1>1</formula1>
    </dataValidation>
    <dataValidation allowBlank="1" showInputMessage="1" showErrorMessage="1" prompt="Bitte ggf. ausfüllen_x000a_(Textfeld)" sqref="C16:C18"/>
    <dataValidation allowBlank="1" showInputMessage="1" showErrorMessage="1" prompt="Bitte immer ausfüllen_x000a_(Textfeld)_x000a_" sqref="C7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70" orientation="landscape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2.1</vt:lpstr>
      <vt:lpstr>4.2.2 </vt:lpstr>
      <vt:lpstr>4.3.2</vt:lpstr>
      <vt:lpstr>4.4.4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Müller (IWB GmbH)</dc:creator>
  <cp:lastModifiedBy>Kenner, Anita - LfULG</cp:lastModifiedBy>
  <dcterms:created xsi:type="dcterms:W3CDTF">2024-01-30T10:55:25Z</dcterms:created>
  <dcterms:modified xsi:type="dcterms:W3CDTF">2024-06-19T11:31:09Z</dcterms:modified>
</cp:coreProperties>
</file>