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50" windowHeight="12390" activeTab="0"/>
  </bookViews>
  <sheets>
    <sheet name="Tabelle1" sheetId="1" r:id="rId1"/>
  </sheets>
  <definedNames>
    <definedName name="R">'Tabelle1'!$F$28</definedName>
    <definedName name="t">'Tabelle1'!$F$29</definedName>
    <definedName name="Tau">'Tabelle1'!$F$30</definedName>
  </definedNames>
  <calcPr fullCalcOnLoad="1"/>
</workbook>
</file>

<file path=xl/comments1.xml><?xml version="1.0" encoding="utf-8"?>
<comments xmlns="http://schemas.openxmlformats.org/spreadsheetml/2006/main">
  <authors>
    <author>grae_m</author>
  </authors>
  <commentList>
    <comment ref="A1" authorId="0">
      <text>
        <r>
          <rPr>
            <b/>
            <sz val="8"/>
            <rFont val="Tahoma"/>
            <family val="0"/>
          </rPr>
          <t>grae_m:</t>
        </r>
        <r>
          <rPr>
            <sz val="8"/>
            <rFont val="Tahoma"/>
            <family val="0"/>
          </rPr>
          <t xml:space="preserve">
Die Eingabe beginnt mit dem Datum des ersten Tages einer Auslaufperiode t(Qmax).</t>
        </r>
      </text>
    </comment>
    <comment ref="C1" authorId="0">
      <text>
        <r>
          <rPr>
            <b/>
            <sz val="8"/>
            <rFont val="Tahoma"/>
            <family val="0"/>
          </rPr>
          <t>grae_m:</t>
        </r>
        <r>
          <rPr>
            <sz val="8"/>
            <rFont val="Tahoma"/>
            <family val="0"/>
          </rPr>
          <t xml:space="preserve">
Die Eingabe beginnt immer mit Qmax und endet mit dem letzten Q-Wert einer Auslaufperiode.</t>
        </r>
      </text>
    </comment>
    <comment ref="E17" authorId="0">
      <text>
        <r>
          <rPr>
            <b/>
            <sz val="8"/>
            <rFont val="Tahoma"/>
            <family val="0"/>
          </rPr>
          <t>grae_m:</t>
        </r>
        <r>
          <rPr>
            <sz val="8"/>
            <rFont val="Tahoma"/>
            <family val="0"/>
          </rPr>
          <t xml:space="preserve">
Anstiegswert aus der Regressionsgleichung (Diagramm) entnehmen</t>
        </r>
      </text>
    </comment>
    <comment ref="E18" authorId="0">
      <text>
        <r>
          <rPr>
            <b/>
            <sz val="8"/>
            <rFont val="Tahoma"/>
            <family val="0"/>
          </rPr>
          <t>grae_m:</t>
        </r>
        <r>
          <rPr>
            <sz val="8"/>
            <rFont val="Tahoma"/>
            <family val="0"/>
          </rPr>
          <t xml:space="preserve">
Entnehmen des absoluten Gliedes aus der Regressionsgleichung (Wert des Schnittpunktes der Regressionsgraden mit y-Achse)</t>
        </r>
      </text>
    </comment>
    <comment ref="E22" authorId="0">
      <text>
        <r>
          <rPr>
            <b/>
            <sz val="8"/>
            <rFont val="Tahoma"/>
            <family val="0"/>
          </rPr>
          <t>grae_m:</t>
        </r>
        <r>
          <rPr>
            <sz val="8"/>
            <rFont val="Tahoma"/>
            <family val="0"/>
          </rPr>
          <t xml:space="preserve">
Auslauffähige Wassermenge</t>
        </r>
      </text>
    </comment>
    <comment ref="E28" authorId="0">
      <text>
        <r>
          <rPr>
            <b/>
            <sz val="8"/>
            <rFont val="Tahoma"/>
            <family val="0"/>
          </rPr>
          <t>grae_m:</t>
        </r>
        <r>
          <rPr>
            <sz val="8"/>
            <rFont val="Tahoma"/>
            <family val="0"/>
          </rPr>
          <t xml:space="preserve">
Bestimmung der Entfernung R:
1. Bei 1 Quelle oder nur 1 Quellschrot: Entfernung zur entferntesten Einzugsgebietsgrenze.
2. Langer Sickerstrang mit mehreren Quellschroten: mittlere Entfernung Sickerstrang - Einzugsgebietsgrenze
    (getrennt nach beiden Seiten). Für jeden Schrot werden die 50 d - Entfernungen x(t50) getrennt berechnet. Die Hüllkurve um die einzelnen x(t50) ergibt die TWSZ II. </t>
        </r>
      </text>
    </comment>
    <comment ref="E29" authorId="0">
      <text>
        <r>
          <rPr>
            <b/>
            <sz val="8"/>
            <rFont val="Tahoma"/>
            <family val="0"/>
          </rPr>
          <t>grae_m:</t>
        </r>
        <r>
          <rPr>
            <sz val="8"/>
            <rFont val="Tahoma"/>
            <family val="0"/>
          </rPr>
          <t xml:space="preserve">
Es können beliebige Isochronen berechnet werden.</t>
        </r>
      </text>
    </comment>
  </commentList>
</comments>
</file>

<file path=xl/sharedStrings.xml><?xml version="1.0" encoding="utf-8"?>
<sst xmlns="http://schemas.openxmlformats.org/spreadsheetml/2006/main" count="17" uniqueCount="16">
  <si>
    <t>ln Q</t>
  </si>
  <si>
    <t>Datum</t>
  </si>
  <si>
    <t>Auswertung nach MAILLET</t>
  </si>
  <si>
    <t>Tau in d</t>
  </si>
  <si>
    <t>R in m</t>
  </si>
  <si>
    <t>t in d 
(50 d-Isochrone)</t>
  </si>
  <si>
    <t>Tage</t>
  </si>
  <si>
    <t>Qmax</t>
  </si>
  <si>
    <t>Schüttung ab Qmax
Q in l/s</t>
  </si>
  <si>
    <r>
      <t>Q</t>
    </r>
    <r>
      <rPr>
        <vertAlign val="subscript"/>
        <sz val="11"/>
        <rFont val="Arial"/>
        <family val="2"/>
      </rPr>
      <t>0</t>
    </r>
  </si>
  <si>
    <t>α in 1/d</t>
  </si>
  <si>
    <r>
      <t>ln(Q</t>
    </r>
    <r>
      <rPr>
        <vertAlign val="subscript"/>
        <sz val="11"/>
        <rFont val="Arial"/>
        <family val="2"/>
      </rPr>
      <t>0)</t>
    </r>
  </si>
  <si>
    <r>
      <t>Q</t>
    </r>
    <r>
      <rPr>
        <vertAlign val="subscript"/>
        <sz val="11"/>
        <rFont val="Arial"/>
        <family val="2"/>
      </rPr>
      <t>0  in l/s</t>
    </r>
  </si>
  <si>
    <t>Vs in m³</t>
  </si>
  <si>
    <t>x(Tau) in m</t>
  </si>
  <si>
    <t>Entfernung der Isochrone: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</si>
</sst>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7]dddd\,\ d\.\ mmmm\ yyyy"/>
    <numFmt numFmtId="173" formatCode="dd/mm/yy;@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  <numFmt numFmtId="177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1"/>
      <name val="Arial"/>
      <family val="2"/>
    </font>
    <font>
      <vertAlign val="subscript"/>
      <sz val="11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21">
    <xf numFmtId="0" fontId="0" fillId="0" borderId="0" xfId="0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1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1" fontId="2" fillId="0" borderId="0" xfId="0" applyNumberFormat="1" applyFont="1" applyAlignment="1">
      <alignment/>
    </xf>
    <xf numFmtId="0" fontId="0" fillId="0" borderId="0" xfId="0" applyAlignment="1">
      <alignment wrapText="1"/>
    </xf>
    <xf numFmtId="173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11" fontId="0" fillId="0" borderId="0" xfId="0" applyNumberFormat="1" applyFont="1" applyAlignment="1">
      <alignment/>
    </xf>
    <xf numFmtId="0" fontId="8" fillId="0" borderId="0" xfId="0" applyFont="1" applyAlignment="1">
      <alignment/>
    </xf>
    <xf numFmtId="1" fontId="8" fillId="0" borderId="0" xfId="0" applyNumberFormat="1" applyFont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 applyProtection="1">
      <alignment/>
      <protection locked="0"/>
    </xf>
    <xf numFmtId="173" fontId="0" fillId="33" borderId="10" xfId="0" applyNumberFormat="1" applyFill="1" applyBorder="1" applyAlignment="1" applyProtection="1">
      <alignment/>
      <protection locked="0"/>
    </xf>
    <xf numFmtId="1" fontId="0" fillId="0" borderId="0" xfId="0" applyNumberFormat="1" applyAlignment="1" applyProtection="1">
      <alignment/>
      <protection/>
    </xf>
    <xf numFmtId="2" fontId="0" fillId="33" borderId="10" xfId="0" applyNumberFormat="1" applyFill="1" applyBorder="1" applyAlignment="1" applyProtection="1">
      <alignment/>
      <protection locked="0"/>
    </xf>
    <xf numFmtId="11" fontId="0" fillId="33" borderId="10" xfId="0" applyNumberFormat="1" applyFill="1" applyBorder="1" applyAlignment="1" applyProtection="1">
      <alignment/>
      <protection locked="0"/>
    </xf>
    <xf numFmtId="1" fontId="0" fillId="34" borderId="10" xfId="0" applyNumberFormat="1" applyFill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Auslaufganglinie nach MAILLET</a:t>
            </a:r>
          </a:p>
        </c:rich>
      </c:tx>
      <c:layout>
        <c:manualLayout>
          <c:xMode val="factor"/>
          <c:yMode val="factor"/>
          <c:x val="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1875"/>
          <c:w val="0.92775"/>
          <c:h val="0.8005"/>
        </c:manualLayout>
      </c:layout>
      <c:scatterChart>
        <c:scatterStyle val="lineMarker"/>
        <c:varyColors val="0"/>
        <c:ser>
          <c:idx val="0"/>
          <c:order val="0"/>
          <c:tx>
            <c:strRef>
              <c:f>Tabelle1!$D$1</c:f>
              <c:strCache>
                <c:ptCount val="1"/>
                <c:pt idx="0">
                  <c:v>ln Q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Tabelle1!$B$2:$B$37</c:f>
              <c:numCache/>
            </c:numRef>
          </c:xVal>
          <c:yVal>
            <c:numRef>
              <c:f>Tabelle1!$D$2:$D$37</c:f>
              <c:numCache/>
            </c:numRef>
          </c:yVal>
          <c:smooth val="0"/>
        </c:ser>
        <c:axId val="46553257"/>
        <c:axId val="16326130"/>
      </c:scatterChart>
      <c:valAx>
        <c:axId val="465532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Tage</a:t>
                </a:r>
              </a:p>
            </c:rich>
          </c:tx>
          <c:layout>
            <c:manualLayout>
              <c:xMode val="factor"/>
              <c:yMode val="factor"/>
              <c:x val="0.006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326130"/>
        <c:crosses val="autoZero"/>
        <c:crossBetween val="midCat"/>
        <c:dispUnits/>
      </c:valAx>
      <c:valAx>
        <c:axId val="163261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ln (Q)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55325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3</xdr:row>
      <xdr:rowOff>38100</xdr:rowOff>
    </xdr:from>
    <xdr:to>
      <xdr:col>14</xdr:col>
      <xdr:colOff>561975</xdr:colOff>
      <xdr:row>27</xdr:row>
      <xdr:rowOff>95250</xdr:rowOff>
    </xdr:to>
    <xdr:graphicFrame>
      <xdr:nvGraphicFramePr>
        <xdr:cNvPr id="1" name="Diagramm 6"/>
        <xdr:cNvGraphicFramePr/>
      </xdr:nvGraphicFramePr>
      <xdr:xfrm>
        <a:off x="5457825" y="923925"/>
        <a:ext cx="589597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600075</xdr:colOff>
      <xdr:row>28</xdr:row>
      <xdr:rowOff>352425</xdr:rowOff>
    </xdr:from>
    <xdr:to>
      <xdr:col>12</xdr:col>
      <xdr:colOff>523875</xdr:colOff>
      <xdr:row>36</xdr:row>
      <xdr:rowOff>142875</xdr:rowOff>
    </xdr:to>
    <xdr:sp>
      <xdr:nvSpPr>
        <xdr:cNvPr id="2" name="Text Box 14"/>
        <xdr:cNvSpPr txBox="1">
          <a:spLocks noChangeArrowheads="1"/>
        </xdr:cNvSpPr>
      </xdr:nvSpPr>
      <xdr:spPr>
        <a:xfrm>
          <a:off x="6819900" y="5438775"/>
          <a:ext cx="2971800" cy="1485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Bemerkung: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Grüne Felder müssen ausgefüllt werden;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Das blaue Feld kann ausgefüllt werden,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wenn andere als 50-Tage-Isochronen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berechnet werden sollen.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Das Blatt hat einen aktivierten Schreibschutz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für alle weißen Zellen. Deaktivieren: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EXTRAS -&gt; SCHUTZ -&gt; BLATTSCHUTZ AUFHEBEN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PageLayoutView="0" workbookViewId="0" topLeftCell="A1">
      <pane xSplit="4" ySplit="1" topLeftCell="E5" activePane="bottomRight" state="frozen"/>
      <selection pane="topLeft" activeCell="A1" sqref="A1"/>
      <selection pane="topRight" activeCell="E1" sqref="E1"/>
      <selection pane="bottomLeft" activeCell="A2" sqref="A2"/>
      <selection pane="bottomRight" activeCell="F28" sqref="F28"/>
    </sheetView>
  </sheetViews>
  <sheetFormatPr defaultColWidth="11.421875" defaultRowHeight="12.75"/>
  <cols>
    <col min="1" max="1" width="11.421875" style="8" customWidth="1"/>
    <col min="2" max="2" width="11.421875" style="2" customWidth="1"/>
    <col min="5" max="5" width="13.28125" style="0" customWidth="1"/>
  </cols>
  <sheetData>
    <row r="1" spans="1:4" ht="38.25">
      <c r="A1" s="8" t="s">
        <v>1</v>
      </c>
      <c r="B1" s="2" t="s">
        <v>6</v>
      </c>
      <c r="C1" s="7" t="s">
        <v>8</v>
      </c>
      <c r="D1" t="s">
        <v>0</v>
      </c>
    </row>
    <row r="2" spans="1:5" ht="18.75">
      <c r="A2" s="16">
        <v>37632</v>
      </c>
      <c r="B2" s="17">
        <f>DAYS360(A2,A2)</f>
        <v>0</v>
      </c>
      <c r="C2" s="18">
        <v>13</v>
      </c>
      <c r="D2" s="1">
        <f aca="true" t="shared" si="0" ref="D2:D11">IF(C2&lt;&gt;0,LN(C2)," ")</f>
        <v>2.5649493574615367</v>
      </c>
      <c r="E2" s="9" t="s">
        <v>9</v>
      </c>
    </row>
    <row r="3" spans="1:5" ht="12.75">
      <c r="A3" s="16">
        <v>37633</v>
      </c>
      <c r="B3" s="17">
        <f>DAYS360(A2,A3)</f>
        <v>1</v>
      </c>
      <c r="C3" s="18">
        <v>6</v>
      </c>
      <c r="D3" s="1">
        <f t="shared" si="0"/>
        <v>1.791759469228055</v>
      </c>
      <c r="E3" s="3"/>
    </row>
    <row r="4" spans="1:5" ht="12.75">
      <c r="A4" s="16">
        <v>37670</v>
      </c>
      <c r="B4" s="17">
        <f>DAYS360(A2,A4)</f>
        <v>37</v>
      </c>
      <c r="C4" s="18">
        <v>6</v>
      </c>
      <c r="D4" s="1">
        <f t="shared" si="0"/>
        <v>1.791759469228055</v>
      </c>
      <c r="E4" s="3"/>
    </row>
    <row r="5" spans="1:5" ht="12.75">
      <c r="A5" s="16">
        <v>37700</v>
      </c>
      <c r="B5" s="17">
        <f>DAYS360(A2,A5)</f>
        <v>69</v>
      </c>
      <c r="C5" s="18">
        <v>4</v>
      </c>
      <c r="D5" s="1">
        <f t="shared" si="0"/>
        <v>1.3862943611198906</v>
      </c>
      <c r="E5" s="3"/>
    </row>
    <row r="6" spans="1:5" ht="12.75">
      <c r="A6" s="16">
        <v>37742</v>
      </c>
      <c r="B6" s="17">
        <f>DAYS360(A2,A6)</f>
        <v>110</v>
      </c>
      <c r="C6" s="18">
        <v>2</v>
      </c>
      <c r="D6" s="1">
        <f t="shared" si="0"/>
        <v>0.6931471805599453</v>
      </c>
      <c r="E6" s="3"/>
    </row>
    <row r="7" spans="1:5" ht="12.75">
      <c r="A7" s="16">
        <v>37773</v>
      </c>
      <c r="B7" s="17">
        <f>DAYS360(A2,A7)</f>
        <v>140</v>
      </c>
      <c r="C7" s="18">
        <v>1.45</v>
      </c>
      <c r="D7" s="1">
        <f t="shared" si="0"/>
        <v>0.371563556432483</v>
      </c>
      <c r="E7" s="3"/>
    </row>
    <row r="8" spans="1:5" ht="12.75">
      <c r="A8" s="16">
        <v>37803</v>
      </c>
      <c r="B8" s="17">
        <f>DAYS360(A2,A8)</f>
        <v>170</v>
      </c>
      <c r="C8" s="18">
        <v>1.43</v>
      </c>
      <c r="D8" s="1">
        <f t="shared" si="0"/>
        <v>0.3576744442718159</v>
      </c>
      <c r="E8" s="3"/>
    </row>
    <row r="9" spans="1:5" ht="12.75">
      <c r="A9" s="16">
        <v>37834</v>
      </c>
      <c r="B9" s="17">
        <f>DAYS360(A2,A9)</f>
        <v>200</v>
      </c>
      <c r="C9" s="18">
        <v>1.2</v>
      </c>
      <c r="D9" s="1">
        <f t="shared" si="0"/>
        <v>0.1823215567939546</v>
      </c>
      <c r="E9" s="3"/>
    </row>
    <row r="10" spans="1:5" ht="12.75">
      <c r="A10" s="16">
        <v>37865</v>
      </c>
      <c r="B10" s="17">
        <f>DAYS360(A2,A10)</f>
        <v>230</v>
      </c>
      <c r="C10" s="18">
        <v>0.9</v>
      </c>
      <c r="D10" s="1">
        <f t="shared" si="0"/>
        <v>-0.10536051565782628</v>
      </c>
      <c r="E10" s="3"/>
    </row>
    <row r="11" spans="1:5" ht="12.75">
      <c r="A11" s="16">
        <v>37895</v>
      </c>
      <c r="B11" s="17">
        <f>DAYS360(A2,A11)</f>
        <v>260</v>
      </c>
      <c r="C11" s="18">
        <v>0.8</v>
      </c>
      <c r="D11" s="1">
        <f t="shared" si="0"/>
        <v>-0.2231435513142097</v>
      </c>
      <c r="E11" s="3"/>
    </row>
    <row r="12" spans="1:4" ht="12.75">
      <c r="A12" s="16"/>
      <c r="B12" s="17"/>
      <c r="C12" s="15"/>
      <c r="D12" s="1" t="str">
        <f>IF(C12&lt;&gt;0,LN(C12)," ")</f>
        <v> </v>
      </c>
    </row>
    <row r="13" spans="1:4" ht="12.75">
      <c r="A13" s="16"/>
      <c r="B13" s="17"/>
      <c r="C13" s="15"/>
      <c r="D13" s="1" t="str">
        <f aca="true" t="shared" si="1" ref="D13:D37">IF(C13&lt;&gt;0,LN(C13)," ")</f>
        <v> </v>
      </c>
    </row>
    <row r="14" spans="1:4" ht="12.75">
      <c r="A14" s="16"/>
      <c r="B14" s="17"/>
      <c r="C14" s="18"/>
      <c r="D14" s="1" t="str">
        <f t="shared" si="1"/>
        <v> </v>
      </c>
    </row>
    <row r="15" spans="1:4" ht="12.75">
      <c r="A15" s="16"/>
      <c r="B15" s="17"/>
      <c r="C15" s="18"/>
      <c r="D15" s="1" t="str">
        <f t="shared" si="1"/>
        <v> </v>
      </c>
    </row>
    <row r="16" spans="1:5" ht="12.75">
      <c r="A16" s="16"/>
      <c r="B16" s="17"/>
      <c r="C16" s="18"/>
      <c r="D16" s="1" t="str">
        <f t="shared" si="1"/>
        <v> </v>
      </c>
      <c r="E16" s="4" t="s">
        <v>2</v>
      </c>
    </row>
    <row r="17" spans="1:6" ht="12.75">
      <c r="A17" s="16"/>
      <c r="B17" s="17"/>
      <c r="C17" s="18"/>
      <c r="D17" s="1" t="str">
        <f t="shared" si="1"/>
        <v> </v>
      </c>
      <c r="E17" t="s">
        <v>10</v>
      </c>
      <c r="F17" s="19">
        <v>0.0097</v>
      </c>
    </row>
    <row r="18" spans="1:6" ht="18.75">
      <c r="A18" s="16"/>
      <c r="B18" s="17"/>
      <c r="C18" s="18"/>
      <c r="D18" s="1" t="str">
        <f t="shared" si="1"/>
        <v> </v>
      </c>
      <c r="E18" s="9" t="s">
        <v>11</v>
      </c>
      <c r="F18" s="19">
        <v>2.0582</v>
      </c>
    </row>
    <row r="19" spans="1:6" ht="18.75">
      <c r="A19" s="16"/>
      <c r="B19" s="17"/>
      <c r="C19" s="18"/>
      <c r="D19" s="1" t="str">
        <f t="shared" si="1"/>
        <v> </v>
      </c>
      <c r="E19" s="9" t="s">
        <v>12</v>
      </c>
      <c r="F19" s="1">
        <f>EXP(F18)</f>
        <v>7.8318597675081145</v>
      </c>
    </row>
    <row r="20" spans="1:6" ht="12.75">
      <c r="A20" s="16"/>
      <c r="B20" s="17"/>
      <c r="C20" s="18"/>
      <c r="D20" s="1" t="str">
        <f t="shared" si="1"/>
        <v> </v>
      </c>
      <c r="E20" t="s">
        <v>3</v>
      </c>
      <c r="F20" s="3">
        <f>1/F17</f>
        <v>103.09278350515464</v>
      </c>
    </row>
    <row r="21" spans="1:6" ht="12.75">
      <c r="A21" s="16"/>
      <c r="B21" s="17"/>
      <c r="C21" s="18"/>
      <c r="D21" s="1" t="str">
        <f t="shared" si="1"/>
        <v> </v>
      </c>
      <c r="E21" s="5"/>
      <c r="F21" s="5"/>
    </row>
    <row r="22" spans="1:6" ht="12.75">
      <c r="A22" s="16"/>
      <c r="B22" s="17"/>
      <c r="C22" s="18"/>
      <c r="D22" s="1" t="str">
        <f t="shared" si="1"/>
        <v> </v>
      </c>
      <c r="E22" s="10" t="s">
        <v>13</v>
      </c>
      <c r="F22" s="11">
        <f>86400*F19/F17/1000</f>
        <v>69760.07050646404</v>
      </c>
    </row>
    <row r="23" spans="1:6" ht="12.75">
      <c r="A23" s="16"/>
      <c r="B23" s="17"/>
      <c r="C23" s="18"/>
      <c r="D23" s="1" t="str">
        <f t="shared" si="1"/>
        <v> </v>
      </c>
      <c r="E23" s="10"/>
      <c r="F23" s="11"/>
    </row>
    <row r="24" spans="1:6" ht="12.75">
      <c r="A24" s="16"/>
      <c r="B24" s="17"/>
      <c r="C24" s="18"/>
      <c r="D24" s="1" t="str">
        <f t="shared" si="1"/>
        <v> </v>
      </c>
      <c r="E24" s="5"/>
      <c r="F24" s="6"/>
    </row>
    <row r="25" spans="1:6" ht="12.75">
      <c r="A25" s="16"/>
      <c r="B25" s="17"/>
      <c r="C25" s="18"/>
      <c r="D25" s="1" t="str">
        <f t="shared" si="1"/>
        <v> </v>
      </c>
      <c r="E25" s="5"/>
      <c r="F25" s="6"/>
    </row>
    <row r="26" spans="1:4" ht="12.75">
      <c r="A26" s="16"/>
      <c r="B26" s="17"/>
      <c r="C26" s="18"/>
      <c r="D26" s="1" t="str">
        <f t="shared" si="1"/>
        <v> </v>
      </c>
    </row>
    <row r="27" spans="1:4" ht="12.75">
      <c r="A27" s="16"/>
      <c r="B27" s="17"/>
      <c r="C27" s="18"/>
      <c r="D27" s="1" t="str">
        <f t="shared" si="1"/>
        <v> </v>
      </c>
    </row>
    <row r="28" spans="1:6" ht="12.75">
      <c r="A28" s="16"/>
      <c r="B28" s="17"/>
      <c r="C28" s="18"/>
      <c r="D28" s="1" t="str">
        <f t="shared" si="1"/>
        <v> </v>
      </c>
      <c r="E28" s="14" t="s">
        <v>4</v>
      </c>
      <c r="F28" s="15">
        <v>250</v>
      </c>
    </row>
    <row r="29" spans="1:6" ht="38.25">
      <c r="A29" s="16"/>
      <c r="B29" s="17"/>
      <c r="C29" s="18"/>
      <c r="D29" s="1" t="str">
        <f t="shared" si="1"/>
        <v> </v>
      </c>
      <c r="E29" s="7" t="s">
        <v>5</v>
      </c>
      <c r="F29" s="20">
        <v>50</v>
      </c>
    </row>
    <row r="30" spans="1:6" ht="12.75">
      <c r="A30" s="16"/>
      <c r="B30" s="17"/>
      <c r="C30" s="18"/>
      <c r="D30" s="1" t="str">
        <f t="shared" si="1"/>
        <v> </v>
      </c>
      <c r="E30" t="s">
        <v>3</v>
      </c>
      <c r="F30" s="3">
        <f>F20</f>
        <v>103.09278350515464</v>
      </c>
    </row>
    <row r="31" spans="1:4" ht="12.75">
      <c r="A31" s="16"/>
      <c r="B31" s="17"/>
      <c r="C31" s="18"/>
      <c r="D31" s="1" t="str">
        <f t="shared" si="1"/>
        <v> </v>
      </c>
    </row>
    <row r="32" spans="1:4" ht="12.75">
      <c r="A32" s="16"/>
      <c r="B32" s="17"/>
      <c r="C32" s="18"/>
      <c r="D32" s="1" t="str">
        <f t="shared" si="1"/>
        <v> </v>
      </c>
    </row>
    <row r="33" spans="1:4" ht="12.75">
      <c r="A33" s="16"/>
      <c r="B33" s="17"/>
      <c r="C33" s="15"/>
      <c r="D33" s="1" t="str">
        <f t="shared" si="1"/>
        <v> </v>
      </c>
    </row>
    <row r="34" spans="1:5" ht="15.75">
      <c r="A34" s="16"/>
      <c r="B34" s="17"/>
      <c r="C34" s="15"/>
      <c r="D34" s="1" t="str">
        <f t="shared" si="1"/>
        <v> </v>
      </c>
      <c r="E34" s="12" t="s">
        <v>15</v>
      </c>
    </row>
    <row r="35" spans="1:6" ht="15.75">
      <c r="A35" s="16"/>
      <c r="B35" s="17"/>
      <c r="C35" s="15"/>
      <c r="D35" s="1" t="str">
        <f t="shared" si="1"/>
        <v> </v>
      </c>
      <c r="E35" s="12" t="s">
        <v>14</v>
      </c>
      <c r="F35" s="13">
        <f>R*(1-EXP(-t/Tau))</f>
        <v>96.07570080892872</v>
      </c>
    </row>
    <row r="36" spans="1:4" ht="12.75">
      <c r="A36" s="16"/>
      <c r="B36" s="17"/>
      <c r="C36" s="15"/>
      <c r="D36" s="1" t="str">
        <f t="shared" si="1"/>
        <v> </v>
      </c>
    </row>
    <row r="37" spans="1:4" ht="12.75">
      <c r="A37" s="16"/>
      <c r="B37" s="17"/>
      <c r="C37" s="15"/>
      <c r="D37" s="1" t="str">
        <f t="shared" si="1"/>
        <v> </v>
      </c>
    </row>
    <row r="38" spans="2:3" ht="12.75">
      <c r="B38" s="2" t="s">
        <v>7</v>
      </c>
      <c r="C38" s="1">
        <f>MAX(C2:C32)</f>
        <v>13</v>
      </c>
    </row>
  </sheetData>
  <sheetProtection sheet="1" objects="1" scenarios="1" selectLockedCells="1"/>
  <printOptions/>
  <pageMargins left="0.787401575" right="0.787401575" top="0.984251969" bottom="0.984251969" header="0.4921259845" footer="0.4921259845"/>
  <pageSetup horizontalDpi="600" verticalDpi="600" orientation="portrait" paperSize="9" r:id="rId5"/>
  <drawing r:id="rId4"/>
  <legacyDrawing r:id="rId3"/>
  <oleObjects>
    <oleObject progId="Equation.3" shapeId="1707690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G.E.O.S. Freiberg Ingenieurgesellschaft 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grae_m</dc:creator>
  <cp:keywords/>
  <dc:description/>
  <cp:lastModifiedBy>Wolf, Bianka -LfULG</cp:lastModifiedBy>
  <dcterms:created xsi:type="dcterms:W3CDTF">2006-08-08T13:27:02Z</dcterms:created>
  <dcterms:modified xsi:type="dcterms:W3CDTF">2016-07-07T06:52:09Z</dcterms:modified>
  <cp:category/>
  <cp:version/>
  <cp:contentType/>
  <cp:contentStatus/>
</cp:coreProperties>
</file>